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25" yWindow="2610" windowWidth="14805" windowHeight="8010"/>
  </bookViews>
  <sheets>
    <sheet name="BUDŽET 2020.G" sheetId="4" r:id="rId1"/>
    <sheet name="Sheet1" sheetId="1" r:id="rId2"/>
    <sheet name="Sheet2" sheetId="2" r:id="rId3"/>
    <sheet name="Sheet3" sheetId="3" r:id="rId4"/>
  </sheets>
  <definedNames>
    <definedName name="_xlnm.Print_Area" localSheetId="0">'BUDŽET 2020.G'!$A$1:$AK$1391</definedName>
  </definedNames>
  <calcPr calcId="124519"/>
</workbook>
</file>

<file path=xl/calcChain.xml><?xml version="1.0" encoding="utf-8"?>
<calcChain xmlns="http://schemas.openxmlformats.org/spreadsheetml/2006/main">
  <c r="AD142" i="4"/>
  <c r="AB23"/>
  <c r="AD47"/>
  <c r="AB32"/>
  <c r="AD146" l="1"/>
  <c r="AD144"/>
  <c r="AD116"/>
  <c r="X116"/>
  <c r="AD952"/>
  <c r="X952"/>
  <c r="X142"/>
  <c r="AD111"/>
  <c r="AD110"/>
  <c r="X111"/>
  <c r="X110"/>
  <c r="AD112"/>
  <c r="X112"/>
  <c r="AD107"/>
  <c r="X107"/>
  <c r="AD97"/>
  <c r="X97"/>
  <c r="AJ65"/>
  <c r="AJ61"/>
  <c r="AB27"/>
  <c r="AD76"/>
  <c r="AD150"/>
  <c r="X150"/>
  <c r="AD1093"/>
  <c r="X1093"/>
  <c r="X187"/>
  <c r="AD431"/>
  <c r="AJ431" s="1"/>
  <c r="AJ426"/>
  <c r="AD443"/>
  <c r="AJ443" s="1"/>
  <c r="AD411"/>
  <c r="AJ411" s="1"/>
  <c r="AD135"/>
  <c r="AD141"/>
  <c r="AD137"/>
  <c r="X141"/>
  <c r="AD138"/>
  <c r="X138"/>
  <c r="X135"/>
  <c r="AD132"/>
  <c r="AD133"/>
  <c r="X132"/>
  <c r="AD131"/>
  <c r="X131"/>
  <c r="AD130"/>
  <c r="X130"/>
  <c r="AD113"/>
  <c r="X113"/>
  <c r="AD134"/>
  <c r="X134"/>
  <c r="X133"/>
  <c r="AD123"/>
  <c r="AD122" s="1"/>
  <c r="X123"/>
  <c r="X122" s="1"/>
  <c r="AD106"/>
  <c r="AD105"/>
  <c r="X106"/>
  <c r="X105"/>
  <c r="AD103"/>
  <c r="X103"/>
  <c r="AD102"/>
  <c r="X102"/>
  <c r="AD101"/>
  <c r="X101"/>
  <c r="AD99"/>
  <c r="X99"/>
  <c r="AD1270"/>
  <c r="X1270"/>
  <c r="AJ1274"/>
  <c r="AJ1197"/>
  <c r="AJ1094"/>
  <c r="AJ1024"/>
  <c r="AJ980"/>
  <c r="AD974"/>
  <c r="X974"/>
  <c r="AD950"/>
  <c r="X950"/>
  <c r="AJ947"/>
  <c r="AD921"/>
  <c r="X921"/>
  <c r="AJ923"/>
  <c r="X840"/>
  <c r="AD840"/>
  <c r="AJ841"/>
  <c r="X834"/>
  <c r="AD834"/>
  <c r="AJ832"/>
  <c r="AD793"/>
  <c r="X793"/>
  <c r="AJ795"/>
  <c r="AD759"/>
  <c r="X759"/>
  <c r="AJ760"/>
  <c r="X628"/>
  <c r="AD628"/>
  <c r="AJ595"/>
  <c r="AJ585"/>
  <c r="AJ537"/>
  <c r="AD492"/>
  <c r="X492"/>
  <c r="AJ493"/>
  <c r="AD394"/>
  <c r="AJ268"/>
  <c r="X262"/>
  <c r="AD222"/>
  <c r="X222"/>
  <c r="AJ223"/>
  <c r="AD217"/>
  <c r="X217"/>
  <c r="AJ220"/>
  <c r="AD187"/>
  <c r="AJ188"/>
  <c r="X63"/>
  <c r="AD63"/>
  <c r="AD80"/>
  <c r="AD128"/>
  <c r="AD127" s="1"/>
  <c r="X128"/>
  <c r="X127" s="1"/>
  <c r="AD109"/>
  <c r="X109"/>
  <c r="X94"/>
  <c r="X80"/>
  <c r="X55"/>
  <c r="AD140"/>
  <c r="X140"/>
  <c r="X118"/>
  <c r="AD115"/>
  <c r="X115"/>
  <c r="AD100"/>
  <c r="X100"/>
  <c r="AD94"/>
  <c r="AD92"/>
  <c r="X92"/>
  <c r="AD91"/>
  <c r="X91"/>
  <c r="AD90"/>
  <c r="X90"/>
  <c r="AD89"/>
  <c r="X89"/>
  <c r="AD88"/>
  <c r="X88"/>
  <c r="AD1275"/>
  <c r="X1275"/>
  <c r="AD1238"/>
  <c r="X1238"/>
  <c r="AJ1096"/>
  <c r="AJ1092"/>
  <c r="AD1091"/>
  <c r="X1091"/>
  <c r="AJ1090"/>
  <c r="AD1089"/>
  <c r="X1089"/>
  <c r="AJ1088"/>
  <c r="AJ1087"/>
  <c r="AJ1086"/>
  <c r="AJ1085"/>
  <c r="AD1084"/>
  <c r="X1084"/>
  <c r="AJ1083"/>
  <c r="AJ1082"/>
  <c r="AD1081"/>
  <c r="X1081"/>
  <c r="AJ1080"/>
  <c r="AD1079"/>
  <c r="X1079"/>
  <c r="AJ1078"/>
  <c r="AJ1077"/>
  <c r="AJ1076"/>
  <c r="AJ1075"/>
  <c r="AJ1074"/>
  <c r="AD1073"/>
  <c r="X1073"/>
  <c r="AD989"/>
  <c r="X989"/>
  <c r="AJ990"/>
  <c r="AJ988"/>
  <c r="AD987"/>
  <c r="X987"/>
  <c r="X977"/>
  <c r="AD977"/>
  <c r="AD636"/>
  <c r="X636"/>
  <c r="AJ637"/>
  <c r="AD633"/>
  <c r="X633"/>
  <c r="AJ635"/>
  <c r="AD597"/>
  <c r="X597"/>
  <c r="AD564"/>
  <c r="X564"/>
  <c r="AD554"/>
  <c r="X554"/>
  <c r="AJ567"/>
  <c r="AJ565"/>
  <c r="AJ563"/>
  <c r="AD562"/>
  <c r="X562"/>
  <c r="AJ556"/>
  <c r="AJ569"/>
  <c r="AJ566"/>
  <c r="AJ561"/>
  <c r="AJ560"/>
  <c r="AJ559"/>
  <c r="AD558"/>
  <c r="X558"/>
  <c r="AJ557"/>
  <c r="AJ555"/>
  <c r="AJ553"/>
  <c r="AD552"/>
  <c r="X552"/>
  <c r="AJ551"/>
  <c r="AJ550"/>
  <c r="AJ549"/>
  <c r="AJ548"/>
  <c r="AJ547"/>
  <c r="AD546"/>
  <c r="X546"/>
  <c r="AD534"/>
  <c r="X534"/>
  <c r="AD417"/>
  <c r="X417"/>
  <c r="AJ419"/>
  <c r="AJ412"/>
  <c r="AD364"/>
  <c r="X364"/>
  <c r="AJ344"/>
  <c r="AJ342"/>
  <c r="AJ341"/>
  <c r="AJ340"/>
  <c r="AJ339"/>
  <c r="AD338"/>
  <c r="X338"/>
  <c r="AJ337"/>
  <c r="AJ336"/>
  <c r="AD335"/>
  <c r="X335"/>
  <c r="AJ334"/>
  <c r="AD333"/>
  <c r="X333"/>
  <c r="AJ332"/>
  <c r="AJ331"/>
  <c r="AJ330"/>
  <c r="AJ329"/>
  <c r="AJ328"/>
  <c r="AD327"/>
  <c r="X327"/>
  <c r="AJ320"/>
  <c r="AJ318"/>
  <c r="AJ317"/>
  <c r="AJ316"/>
  <c r="AJ315"/>
  <c r="AD314"/>
  <c r="X314"/>
  <c r="AJ313"/>
  <c r="AJ312"/>
  <c r="AD311"/>
  <c r="X311"/>
  <c r="AJ310"/>
  <c r="AD309"/>
  <c r="X309"/>
  <c r="AJ308"/>
  <c r="AJ307"/>
  <c r="AJ306"/>
  <c r="AJ305"/>
  <c r="AJ304"/>
  <c r="AD303"/>
  <c r="X303"/>
  <c r="AJ292"/>
  <c r="AJ295"/>
  <c r="AJ293"/>
  <c r="AJ291"/>
  <c r="AD290"/>
  <c r="X290"/>
  <c r="AJ289"/>
  <c r="AJ288"/>
  <c r="AD287"/>
  <c r="X287"/>
  <c r="AJ286"/>
  <c r="AD285"/>
  <c r="X285"/>
  <c r="AJ284"/>
  <c r="AJ283"/>
  <c r="AJ282"/>
  <c r="AJ281"/>
  <c r="AJ280"/>
  <c r="AD279"/>
  <c r="X279"/>
  <c r="AD224"/>
  <c r="X224"/>
  <c r="AJ225"/>
  <c r="AJ185"/>
  <c r="AJ77"/>
  <c r="AJ73"/>
  <c r="AB24"/>
  <c r="X76"/>
  <c r="AJ79"/>
  <c r="AJ78"/>
  <c r="AJ675"/>
  <c r="AJ984"/>
  <c r="AD983"/>
  <c r="X983"/>
  <c r="X117" s="1"/>
  <c r="AD948"/>
  <c r="X948"/>
  <c r="AD924"/>
  <c r="X924"/>
  <c r="AJ926"/>
  <c r="AD916"/>
  <c r="X916"/>
  <c r="AJ917"/>
  <c r="AD908"/>
  <c r="X908"/>
  <c r="AD883"/>
  <c r="X883"/>
  <c r="AJ884"/>
  <c r="AD871"/>
  <c r="X871"/>
  <c r="AJ876"/>
  <c r="AJ875"/>
  <c r="AD867"/>
  <c r="X867"/>
  <c r="AD756"/>
  <c r="X756"/>
  <c r="AJ758"/>
  <c r="AD587"/>
  <c r="X587"/>
  <c r="AJ589"/>
  <c r="AD528"/>
  <c r="X528"/>
  <c r="AJ531"/>
  <c r="AD525"/>
  <c r="X525"/>
  <c r="AJ418"/>
  <c r="AJ371"/>
  <c r="AD153"/>
  <c r="AD152" s="1"/>
  <c r="X153"/>
  <c r="X152" s="1"/>
  <c r="X144"/>
  <c r="AD139"/>
  <c r="X137"/>
  <c r="AD121"/>
  <c r="AD120"/>
  <c r="X120"/>
  <c r="AD118"/>
  <c r="AD96"/>
  <c r="AD95"/>
  <c r="AJ415"/>
  <c r="AD1360"/>
  <c r="X1360"/>
  <c r="AJ1361"/>
  <c r="AJ1239"/>
  <c r="AJ1236"/>
  <c r="AD1203"/>
  <c r="X1203"/>
  <c r="AJ1204"/>
  <c r="AJ1201"/>
  <c r="AJ1123"/>
  <c r="AJ1121"/>
  <c r="AJ1120"/>
  <c r="AJ1119"/>
  <c r="AJ1118"/>
  <c r="AD1117"/>
  <c r="X1117"/>
  <c r="AJ1116"/>
  <c r="AJ1115"/>
  <c r="AD1114"/>
  <c r="X1114"/>
  <c r="AJ1113"/>
  <c r="AD1112"/>
  <c r="X1112"/>
  <c r="AJ1111"/>
  <c r="AJ1110"/>
  <c r="AJ1109"/>
  <c r="AJ1108"/>
  <c r="AJ1107"/>
  <c r="AD1106"/>
  <c r="X1106"/>
  <c r="AJ1192"/>
  <c r="AJ1193"/>
  <c r="AJ1061"/>
  <c r="AD1060"/>
  <c r="X1060"/>
  <c r="AJ925"/>
  <c r="AJ922"/>
  <c r="AJ920"/>
  <c r="AD919"/>
  <c r="X919"/>
  <c r="AJ918"/>
  <c r="AJ885"/>
  <c r="AD880"/>
  <c r="X880"/>
  <c r="AJ881"/>
  <c r="AJ879"/>
  <c r="AD878"/>
  <c r="X878"/>
  <c r="AJ874"/>
  <c r="AJ860"/>
  <c r="AD838"/>
  <c r="X838"/>
  <c r="AJ835"/>
  <c r="AJ830"/>
  <c r="AJ794"/>
  <c r="AJ757"/>
  <c r="AJ755"/>
  <c r="AD754"/>
  <c r="X754"/>
  <c r="AJ751"/>
  <c r="X743"/>
  <c r="AD743"/>
  <c r="AJ747"/>
  <c r="AD716"/>
  <c r="X716"/>
  <c r="AJ720"/>
  <c r="AJ718"/>
  <c r="AJ715"/>
  <c r="AJ713"/>
  <c r="AD712"/>
  <c r="X712"/>
  <c r="AD714"/>
  <c r="X714"/>
  <c r="AD681"/>
  <c r="X681"/>
  <c r="AJ682"/>
  <c r="AJ674"/>
  <c r="AJ667"/>
  <c r="AJ638"/>
  <c r="AJ634"/>
  <c r="AJ631"/>
  <c r="AD603"/>
  <c r="X603"/>
  <c r="AJ604"/>
  <c r="AJ600"/>
  <c r="AD599"/>
  <c r="X599"/>
  <c r="AJ598"/>
  <c r="X578"/>
  <c r="AD578"/>
  <c r="AJ579"/>
  <c r="AJ580"/>
  <c r="AJ581"/>
  <c r="AJ582"/>
  <c r="AJ583"/>
  <c r="X584"/>
  <c r="AD584"/>
  <c r="AJ586"/>
  <c r="AJ588"/>
  <c r="AJ590"/>
  <c r="AJ591"/>
  <c r="X592"/>
  <c r="AD592"/>
  <c r="AJ593"/>
  <c r="AJ594"/>
  <c r="AJ596"/>
  <c r="AJ601"/>
  <c r="AJ602"/>
  <c r="AJ606"/>
  <c r="AD536"/>
  <c r="X536"/>
  <c r="AJ535"/>
  <c r="AJ533"/>
  <c r="AD532"/>
  <c r="X532"/>
  <c r="AD414"/>
  <c r="X414"/>
  <c r="AD190"/>
  <c r="X190"/>
  <c r="AJ192"/>
  <c r="AJ189"/>
  <c r="AB25"/>
  <c r="AD72"/>
  <c r="X72"/>
  <c r="AJ81"/>
  <c r="AJ75"/>
  <c r="AJ71"/>
  <c r="AJ67"/>
  <c r="AJ66"/>
  <c r="AJ64"/>
  <c r="AJ60"/>
  <c r="AJ59"/>
  <c r="AJ57"/>
  <c r="AJ56"/>
  <c r="AJ54"/>
  <c r="AJ53"/>
  <c r="AJ51"/>
  <c r="AJ50"/>
  <c r="AJ49"/>
  <c r="AJ48"/>
  <c r="AJ1367"/>
  <c r="AJ1365"/>
  <c r="AJ1363"/>
  <c r="AJ1362"/>
  <c r="AJ1359"/>
  <c r="AJ1357"/>
  <c r="AJ1356"/>
  <c r="AJ1355"/>
  <c r="AJ1353"/>
  <c r="AJ1352"/>
  <c r="AJ1351"/>
  <c r="AJ1350"/>
  <c r="AJ1348"/>
  <c r="AJ1347"/>
  <c r="AJ1346"/>
  <c r="AJ1344"/>
  <c r="AJ1342"/>
  <c r="AJ1341"/>
  <c r="AJ1340"/>
  <c r="AJ1339"/>
  <c r="AJ1338"/>
  <c r="AJ1314"/>
  <c r="AJ1312"/>
  <c r="AJ1311"/>
  <c r="AJ1310"/>
  <c r="AJ1308"/>
  <c r="AJ1307"/>
  <c r="AJ1305"/>
  <c r="AJ1303"/>
  <c r="AJ1302"/>
  <c r="AJ1301"/>
  <c r="AJ1300"/>
  <c r="AJ1299"/>
  <c r="AJ1280"/>
  <c r="AJ1278"/>
  <c r="AJ1276"/>
  <c r="AJ1273"/>
  <c r="AJ1272"/>
  <c r="AJ1271"/>
  <c r="AJ1269"/>
  <c r="AJ1268"/>
  <c r="AJ1266"/>
  <c r="AJ1264"/>
  <c r="AJ1263"/>
  <c r="AJ1262"/>
  <c r="AJ1261"/>
  <c r="AJ1260"/>
  <c r="AJ1241"/>
  <c r="AJ1237"/>
  <c r="AJ1235"/>
  <c r="AJ1234"/>
  <c r="AJ1233"/>
  <c r="AJ1231"/>
  <c r="AJ1230"/>
  <c r="AJ1228"/>
  <c r="AJ1226"/>
  <c r="AJ1225"/>
  <c r="AJ1224"/>
  <c r="AJ1223"/>
  <c r="AJ1222"/>
  <c r="AJ1208"/>
  <c r="AJ1206"/>
  <c r="AJ1205"/>
  <c r="AJ1202"/>
  <c r="AJ1200"/>
  <c r="AJ1198"/>
  <c r="AJ1196"/>
  <c r="AJ1195"/>
  <c r="AJ1191"/>
  <c r="AJ1190"/>
  <c r="AJ1188"/>
  <c r="AJ1186"/>
  <c r="AJ1185"/>
  <c r="AJ1184"/>
  <c r="AJ1183"/>
  <c r="AJ1182"/>
  <c r="AJ1160"/>
  <c r="AJ1158"/>
  <c r="AJ1157"/>
  <c r="AJ1156"/>
  <c r="AJ1155"/>
  <c r="AJ1153"/>
  <c r="AJ1152"/>
  <c r="AJ1150"/>
  <c r="AJ1148"/>
  <c r="AJ1147"/>
  <c r="AJ1146"/>
  <c r="AJ1145"/>
  <c r="AJ1144"/>
  <c r="AJ1063"/>
  <c r="AJ1059"/>
  <c r="AJ1058"/>
  <c r="AJ1057"/>
  <c r="AJ1056"/>
  <c r="AJ1055"/>
  <c r="AJ1053"/>
  <c r="AJ1052"/>
  <c r="AJ1050"/>
  <c r="AJ1048"/>
  <c r="AJ1047"/>
  <c r="AJ1046"/>
  <c r="AJ1045"/>
  <c r="AJ1044"/>
  <c r="AJ1027"/>
  <c r="AJ1025"/>
  <c r="AJ1023"/>
  <c r="AJ1022"/>
  <c r="AJ1021"/>
  <c r="AJ1019"/>
  <c r="AJ1018"/>
  <c r="AJ1016"/>
  <c r="AJ1014"/>
  <c r="AJ1013"/>
  <c r="AJ1012"/>
  <c r="AJ1011"/>
  <c r="AJ1010"/>
  <c r="AJ992"/>
  <c r="AJ986"/>
  <c r="AJ982"/>
  <c r="AJ981"/>
  <c r="AJ979"/>
  <c r="AJ978"/>
  <c r="AJ976"/>
  <c r="AJ975"/>
  <c r="AJ973"/>
  <c r="AJ971"/>
  <c r="AJ970"/>
  <c r="AJ969"/>
  <c r="AJ968"/>
  <c r="AJ967"/>
  <c r="AJ953"/>
  <c r="AJ951"/>
  <c r="AJ949"/>
  <c r="AJ945"/>
  <c r="AJ944"/>
  <c r="AJ942"/>
  <c r="AJ941"/>
  <c r="AJ940"/>
  <c r="AJ939"/>
  <c r="AJ938"/>
  <c r="AJ928"/>
  <c r="AJ915"/>
  <c r="AJ914"/>
  <c r="AJ911"/>
  <c r="AJ910"/>
  <c r="AJ909"/>
  <c r="AJ907"/>
  <c r="AJ906"/>
  <c r="AJ904"/>
  <c r="AJ903"/>
  <c r="AJ902"/>
  <c r="AJ901"/>
  <c r="AJ900"/>
  <c r="AJ887"/>
  <c r="AJ882"/>
  <c r="AJ877"/>
  <c r="AJ873"/>
  <c r="AJ872"/>
  <c r="AJ870"/>
  <c r="AJ869"/>
  <c r="AJ868"/>
  <c r="AJ866"/>
  <c r="AJ865"/>
  <c r="AJ863"/>
  <c r="AJ862"/>
  <c r="AJ861"/>
  <c r="AJ859"/>
  <c r="AJ843"/>
  <c r="AJ837"/>
  <c r="AJ833"/>
  <c r="AJ831"/>
  <c r="AJ829"/>
  <c r="AJ827"/>
  <c r="AJ826"/>
  <c r="AJ824"/>
  <c r="AJ823"/>
  <c r="AJ821"/>
  <c r="AJ820"/>
  <c r="AJ819"/>
  <c r="AJ818"/>
  <c r="AJ817"/>
  <c r="AJ798"/>
  <c r="AJ796"/>
  <c r="AJ792"/>
  <c r="AJ791"/>
  <c r="AJ790"/>
  <c r="AJ789"/>
  <c r="AJ787"/>
  <c r="AJ786"/>
  <c r="AJ785"/>
  <c r="AJ783"/>
  <c r="AJ782"/>
  <c r="AJ780"/>
  <c r="AJ779"/>
  <c r="AJ778"/>
  <c r="AJ777"/>
  <c r="AJ776"/>
  <c r="AJ763"/>
  <c r="AJ761"/>
  <c r="AJ753"/>
  <c r="AJ752"/>
  <c r="AJ750"/>
  <c r="AJ749"/>
  <c r="AJ746"/>
  <c r="AJ745"/>
  <c r="AJ744"/>
  <c r="AJ742"/>
  <c r="AJ741"/>
  <c r="AJ739"/>
  <c r="AJ738"/>
  <c r="AJ737"/>
  <c r="AJ736"/>
  <c r="AJ735"/>
  <c r="AJ722"/>
  <c r="AJ719"/>
  <c r="AJ717"/>
  <c r="AJ711"/>
  <c r="AJ710"/>
  <c r="AJ709"/>
  <c r="AJ707"/>
  <c r="AJ706"/>
  <c r="AJ704"/>
  <c r="AJ702"/>
  <c r="AJ701"/>
  <c r="AJ700"/>
  <c r="AJ699"/>
  <c r="AJ698"/>
  <c r="AJ685"/>
  <c r="AJ683"/>
  <c r="AJ680"/>
  <c r="AJ679"/>
  <c r="AJ677"/>
  <c r="AJ676"/>
  <c r="AJ673"/>
  <c r="AJ672"/>
  <c r="AJ670"/>
  <c r="AJ669"/>
  <c r="AJ668"/>
  <c r="AJ666"/>
  <c r="AJ664"/>
  <c r="AJ663"/>
  <c r="AJ661"/>
  <c r="AJ660"/>
  <c r="AJ659"/>
  <c r="AJ658"/>
  <c r="AJ657"/>
  <c r="AJ640"/>
  <c r="AJ632"/>
  <c r="AJ630"/>
  <c r="AJ629"/>
  <c r="AJ627"/>
  <c r="AJ626"/>
  <c r="AJ625"/>
  <c r="AJ624"/>
  <c r="AJ622"/>
  <c r="AJ621"/>
  <c r="AJ619"/>
  <c r="AJ618"/>
  <c r="AJ617"/>
  <c r="AJ616"/>
  <c r="AJ615"/>
  <c r="AJ539"/>
  <c r="AJ530"/>
  <c r="AJ529"/>
  <c r="AJ527"/>
  <c r="AJ526"/>
  <c r="AJ524"/>
  <c r="AJ522"/>
  <c r="AJ521"/>
  <c r="AJ520"/>
  <c r="AJ519"/>
  <c r="AJ518"/>
  <c r="AJ496"/>
  <c r="AJ494"/>
  <c r="AJ491"/>
  <c r="AJ490"/>
  <c r="AJ489"/>
  <c r="AJ487"/>
  <c r="AJ486"/>
  <c r="AJ484"/>
  <c r="AJ482"/>
  <c r="AJ481"/>
  <c r="AJ480"/>
  <c r="AJ479"/>
  <c r="AJ478"/>
  <c r="AJ445"/>
  <c r="AJ442"/>
  <c r="AJ440"/>
  <c r="AJ439"/>
  <c r="AJ438"/>
  <c r="AJ437"/>
  <c r="AJ430"/>
  <c r="AJ429"/>
  <c r="AJ428"/>
  <c r="AJ425"/>
  <c r="AJ424"/>
  <c r="AJ422"/>
  <c r="AJ421"/>
  <c r="AJ416"/>
  <c r="AJ413"/>
  <c r="AJ410"/>
  <c r="AJ409"/>
  <c r="AJ407"/>
  <c r="AJ406"/>
  <c r="AJ405"/>
  <c r="AJ403"/>
  <c r="AJ402"/>
  <c r="AJ401"/>
  <c r="AJ399"/>
  <c r="AJ398"/>
  <c r="AJ397"/>
  <c r="AJ396"/>
  <c r="AJ395"/>
  <c r="AJ379"/>
  <c r="AJ377"/>
  <c r="AJ376"/>
  <c r="AJ374"/>
  <c r="AJ372"/>
  <c r="AJ370"/>
  <c r="AJ369"/>
  <c r="AJ368"/>
  <c r="AJ366"/>
  <c r="AJ365"/>
  <c r="AJ363"/>
  <c r="AJ362"/>
  <c r="AJ360"/>
  <c r="AJ359"/>
  <c r="AJ358"/>
  <c r="AJ357"/>
  <c r="AJ356"/>
  <c r="AJ269"/>
  <c r="AJ267"/>
  <c r="AJ266"/>
  <c r="AJ264"/>
  <c r="AJ263"/>
  <c r="AJ261"/>
  <c r="AJ259"/>
  <c r="AJ258"/>
  <c r="AJ257"/>
  <c r="AJ256"/>
  <c r="AJ255"/>
  <c r="AJ221"/>
  <c r="AJ219"/>
  <c r="AJ218"/>
  <c r="AJ216"/>
  <c r="AJ215"/>
  <c r="AJ213"/>
  <c r="AJ211"/>
  <c r="AJ210"/>
  <c r="AJ209"/>
  <c r="AJ208"/>
  <c r="AJ207"/>
  <c r="AJ169"/>
  <c r="AJ170"/>
  <c r="AJ171"/>
  <c r="AJ172"/>
  <c r="AJ191"/>
  <c r="AJ186"/>
  <c r="AJ184"/>
  <c r="AJ183"/>
  <c r="AJ182"/>
  <c r="AJ181"/>
  <c r="AJ180"/>
  <c r="AJ178"/>
  <c r="AJ177"/>
  <c r="AJ175"/>
  <c r="AJ174"/>
  <c r="AJ168"/>
  <c r="AD1358"/>
  <c r="AD1354"/>
  <c r="AD1349"/>
  <c r="AD1345"/>
  <c r="AD1343"/>
  <c r="AD1337"/>
  <c r="AD1309"/>
  <c r="AD1306"/>
  <c r="AD1304"/>
  <c r="AD1298"/>
  <c r="AD1277"/>
  <c r="AD1267"/>
  <c r="AD1265"/>
  <c r="AD1259"/>
  <c r="AD1232"/>
  <c r="AD1229"/>
  <c r="AD1227"/>
  <c r="AD1221"/>
  <c r="AD1199"/>
  <c r="AD1194"/>
  <c r="AD1189"/>
  <c r="AD1187"/>
  <c r="AD1181"/>
  <c r="AD1154"/>
  <c r="AD1151"/>
  <c r="AD1149"/>
  <c r="AD1143"/>
  <c r="AD1054"/>
  <c r="AD1051"/>
  <c r="AD1049"/>
  <c r="AD1043"/>
  <c r="AD1020"/>
  <c r="AD1017"/>
  <c r="AD1015"/>
  <c r="AD1009"/>
  <c r="AD985"/>
  <c r="AD972"/>
  <c r="AD966"/>
  <c r="AD946"/>
  <c r="AD943"/>
  <c r="AD937"/>
  <c r="AD913"/>
  <c r="AD905"/>
  <c r="AD899"/>
  <c r="AD864"/>
  <c r="AD858"/>
  <c r="AD836"/>
  <c r="AD828"/>
  <c r="AD825"/>
  <c r="AD822"/>
  <c r="AD816"/>
  <c r="AD788"/>
  <c r="AD784"/>
  <c r="AD781"/>
  <c r="AD775"/>
  <c r="AD748"/>
  <c r="AD740"/>
  <c r="AD734"/>
  <c r="AD708"/>
  <c r="AD705"/>
  <c r="AD703"/>
  <c r="AD697"/>
  <c r="AD678"/>
  <c r="AD671"/>
  <c r="AD665"/>
  <c r="AD662"/>
  <c r="AD656"/>
  <c r="AD623"/>
  <c r="AD620"/>
  <c r="AD614"/>
  <c r="AD523"/>
  <c r="AD517"/>
  <c r="AD488"/>
  <c r="AD485"/>
  <c r="AD483"/>
  <c r="AD477"/>
  <c r="AD441"/>
  <c r="AD436"/>
  <c r="AD427"/>
  <c r="AD420"/>
  <c r="AD408"/>
  <c r="AD404"/>
  <c r="AD400"/>
  <c r="AD375"/>
  <c r="AD373"/>
  <c r="AD367"/>
  <c r="AD361"/>
  <c r="AD355"/>
  <c r="AD265"/>
  <c r="AD262"/>
  <c r="AD260"/>
  <c r="AD254"/>
  <c r="AD214"/>
  <c r="AD212"/>
  <c r="AD206"/>
  <c r="AD179"/>
  <c r="AD176"/>
  <c r="AD173"/>
  <c r="AD167"/>
  <c r="AD158"/>
  <c r="AD156"/>
  <c r="AD155"/>
  <c r="AD151"/>
  <c r="AD149"/>
  <c r="AD148"/>
  <c r="AD145"/>
  <c r="AD74"/>
  <c r="AB18" s="1"/>
  <c r="AD70"/>
  <c r="AD52"/>
  <c r="X423"/>
  <c r="X420"/>
  <c r="X1358"/>
  <c r="X1354"/>
  <c r="X1349"/>
  <c r="X1345"/>
  <c r="X1343"/>
  <c r="X1337"/>
  <c r="X1309"/>
  <c r="X1306"/>
  <c r="X1304"/>
  <c r="X1298"/>
  <c r="X1277"/>
  <c r="X1267"/>
  <c r="X1265"/>
  <c r="X1259"/>
  <c r="X1232"/>
  <c r="X1229"/>
  <c r="X1227"/>
  <c r="X1221"/>
  <c r="X1199"/>
  <c r="X1194"/>
  <c r="X1189"/>
  <c r="X1187"/>
  <c r="X1181"/>
  <c r="X1154"/>
  <c r="X1151"/>
  <c r="X1149"/>
  <c r="X1143"/>
  <c r="X1054"/>
  <c r="X1051"/>
  <c r="X1049"/>
  <c r="X1043"/>
  <c r="X1020"/>
  <c r="X1017"/>
  <c r="X1015"/>
  <c r="X1009"/>
  <c r="X985"/>
  <c r="X972"/>
  <c r="X966"/>
  <c r="X946"/>
  <c r="X943"/>
  <c r="X937"/>
  <c r="X913"/>
  <c r="X905"/>
  <c r="X899"/>
  <c r="X864"/>
  <c r="X858"/>
  <c r="X836"/>
  <c r="X828"/>
  <c r="X825"/>
  <c r="X822"/>
  <c r="X816"/>
  <c r="X788"/>
  <c r="X784"/>
  <c r="X781"/>
  <c r="X775"/>
  <c r="X748"/>
  <c r="X740"/>
  <c r="X734"/>
  <c r="X708"/>
  <c r="X705"/>
  <c r="X703"/>
  <c r="X697"/>
  <c r="X678"/>
  <c r="X671"/>
  <c r="X665"/>
  <c r="X662"/>
  <c r="X656"/>
  <c r="X623"/>
  <c r="X620"/>
  <c r="X614"/>
  <c r="X523"/>
  <c r="X517"/>
  <c r="X488"/>
  <c r="X485"/>
  <c r="X483"/>
  <c r="X477"/>
  <c r="X441"/>
  <c r="X436"/>
  <c r="X427"/>
  <c r="X408"/>
  <c r="X404"/>
  <c r="X400"/>
  <c r="X394"/>
  <c r="X375"/>
  <c r="X373"/>
  <c r="X367"/>
  <c r="X361"/>
  <c r="X355"/>
  <c r="X265"/>
  <c r="X260"/>
  <c r="X254"/>
  <c r="X214"/>
  <c r="X212"/>
  <c r="X206"/>
  <c r="X179"/>
  <c r="X176"/>
  <c r="X173"/>
  <c r="X167"/>
  <c r="X159"/>
  <c r="X158"/>
  <c r="X156"/>
  <c r="X155"/>
  <c r="X151"/>
  <c r="X149"/>
  <c r="X148"/>
  <c r="X146"/>
  <c r="X145"/>
  <c r="X139"/>
  <c r="X121"/>
  <c r="X108"/>
  <c r="X96"/>
  <c r="X95"/>
  <c r="X74"/>
  <c r="X70"/>
  <c r="X52"/>
  <c r="X47"/>
  <c r="AJ140"/>
  <c r="AJ128"/>
  <c r="AD55"/>
  <c r="AJ62"/>
  <c r="AJ68"/>
  <c r="AD159" l="1"/>
  <c r="AJ159" s="1"/>
  <c r="AD1313"/>
  <c r="AD1364"/>
  <c r="X1279"/>
  <c r="X1364"/>
  <c r="X1313"/>
  <c r="X1159"/>
  <c r="AD1279"/>
  <c r="X1240"/>
  <c r="X1122"/>
  <c r="AD1240"/>
  <c r="AD1122"/>
  <c r="X1095"/>
  <c r="AD1159"/>
  <c r="AD1207"/>
  <c r="X1207"/>
  <c r="AD1095"/>
  <c r="AJ131"/>
  <c r="AJ333"/>
  <c r="AD1026"/>
  <c r="AD1062"/>
  <c r="X1062"/>
  <c r="X1026"/>
  <c r="AJ327"/>
  <c r="X991"/>
  <c r="AD886"/>
  <c r="X886"/>
  <c r="AD991"/>
  <c r="X927"/>
  <c r="AD927"/>
  <c r="AD842"/>
  <c r="AD762"/>
  <c r="X842"/>
  <c r="X797"/>
  <c r="AD797"/>
  <c r="X762"/>
  <c r="X568"/>
  <c r="AD721"/>
  <c r="X721"/>
  <c r="AD684"/>
  <c r="AD639"/>
  <c r="X684"/>
  <c r="X639"/>
  <c r="X605"/>
  <c r="AD605"/>
  <c r="AD568"/>
  <c r="X538"/>
  <c r="AD495"/>
  <c r="AD538"/>
  <c r="X495"/>
  <c r="AD378"/>
  <c r="X378"/>
  <c r="X343"/>
  <c r="AD343"/>
  <c r="AD294"/>
  <c r="X270"/>
  <c r="X294"/>
  <c r="X226"/>
  <c r="AD270"/>
  <c r="AD226"/>
  <c r="AD193"/>
  <c r="X193"/>
  <c r="AD82"/>
  <c r="AD423"/>
  <c r="AD444" s="1"/>
  <c r="AD143"/>
  <c r="AD108"/>
  <c r="AJ108" s="1"/>
  <c r="AJ1275"/>
  <c r="AJ1360"/>
  <c r="AJ1093"/>
  <c r="AJ1089"/>
  <c r="AJ1084"/>
  <c r="AJ977"/>
  <c r="AJ840"/>
  <c r="AJ948"/>
  <c r="AJ756"/>
  <c r="AJ871"/>
  <c r="AJ716"/>
  <c r="AJ116"/>
  <c r="AJ100"/>
  <c r="AJ133"/>
  <c r="AJ880"/>
  <c r="AJ950"/>
  <c r="AJ1060"/>
  <c r="AJ1106"/>
  <c r="AJ908"/>
  <c r="AJ1270"/>
  <c r="AJ287"/>
  <c r="AJ587"/>
  <c r="AJ584"/>
  <c r="AJ578"/>
  <c r="AJ633"/>
  <c r="AJ921"/>
  <c r="AJ974"/>
  <c r="AJ1091"/>
  <c r="AJ536"/>
  <c r="AJ96"/>
  <c r="AJ417"/>
  <c r="AJ558"/>
  <c r="AJ681"/>
  <c r="AJ554"/>
  <c r="AJ135"/>
  <c r="AJ414"/>
  <c r="AJ712"/>
  <c r="AJ754"/>
  <c r="AJ834"/>
  <c r="AJ878"/>
  <c r="AJ919"/>
  <c r="AJ1117"/>
  <c r="AJ528"/>
  <c r="AJ1149"/>
  <c r="AJ153"/>
  <c r="AJ562"/>
  <c r="AJ636"/>
  <c r="AJ987"/>
  <c r="AJ1073"/>
  <c r="AJ1079"/>
  <c r="AD129"/>
  <c r="AJ899"/>
  <c r="X119"/>
  <c r="X129"/>
  <c r="AJ364"/>
  <c r="AJ703"/>
  <c r="AJ734"/>
  <c r="AJ788"/>
  <c r="AJ864"/>
  <c r="AJ70"/>
  <c r="AJ1051"/>
  <c r="AJ1229"/>
  <c r="AJ1265"/>
  <c r="AJ1304"/>
  <c r="AJ118"/>
  <c r="AD136"/>
  <c r="AJ285"/>
  <c r="AJ303"/>
  <c r="AJ109"/>
  <c r="AJ937"/>
  <c r="AJ120"/>
  <c r="AJ525"/>
  <c r="AJ924"/>
  <c r="AJ311"/>
  <c r="AJ139"/>
  <c r="AJ144"/>
  <c r="AJ708"/>
  <c r="AJ592"/>
  <c r="AJ106"/>
  <c r="AJ314"/>
  <c r="AJ309"/>
  <c r="AJ1203"/>
  <c r="AJ97"/>
  <c r="AD319"/>
  <c r="X319"/>
  <c r="AJ523"/>
  <c r="AD154"/>
  <c r="AB33" s="1"/>
  <c r="AJ156"/>
  <c r="AJ678"/>
  <c r="AJ705"/>
  <c r="AJ775"/>
  <c r="AJ828"/>
  <c r="AJ1227"/>
  <c r="AJ1259"/>
  <c r="AJ110"/>
  <c r="AJ552"/>
  <c r="AJ597"/>
  <c r="AJ1081"/>
  <c r="X157"/>
  <c r="AJ671"/>
  <c r="AJ1181"/>
  <c r="AJ1298"/>
  <c r="AJ279"/>
  <c r="AJ628"/>
  <c r="X82"/>
  <c r="AJ1337"/>
  <c r="AJ145"/>
  <c r="AJ151"/>
  <c r="AJ265"/>
  <c r="AJ400"/>
  <c r="AJ1349"/>
  <c r="AJ260"/>
  <c r="AJ793"/>
  <c r="AJ867"/>
  <c r="AJ335"/>
  <c r="AJ338"/>
  <c r="AJ130"/>
  <c r="AJ614"/>
  <c r="AJ105"/>
  <c r="AJ375"/>
  <c r="AJ665"/>
  <c r="AJ784"/>
  <c r="AJ822"/>
  <c r="AJ972"/>
  <c r="AJ1194"/>
  <c r="AJ1354"/>
  <c r="AJ420"/>
  <c r="AJ1345"/>
  <c r="AJ603"/>
  <c r="AJ222"/>
  <c r="AJ254"/>
  <c r="AJ99"/>
  <c r="AJ361"/>
  <c r="AJ441"/>
  <c r="AJ517"/>
  <c r="AJ816"/>
  <c r="AJ1277"/>
  <c r="AJ1306"/>
  <c r="AJ355"/>
  <c r="AJ427"/>
  <c r="AJ483"/>
  <c r="AJ1151"/>
  <c r="AJ1187"/>
  <c r="AJ1267"/>
  <c r="AJ137"/>
  <c r="AJ111"/>
  <c r="AJ115"/>
  <c r="AJ132"/>
  <c r="AJ123"/>
  <c r="AJ187"/>
  <c r="AJ212"/>
  <c r="AJ436"/>
  <c r="AJ485"/>
  <c r="AJ373"/>
  <c r="AJ492"/>
  <c r="AJ656"/>
  <c r="AJ825"/>
  <c r="AJ1199"/>
  <c r="AJ599"/>
  <c r="AJ534"/>
  <c r="AJ564"/>
  <c r="X147"/>
  <c r="AJ367"/>
  <c r="AJ1049"/>
  <c r="AJ916"/>
  <c r="AJ983"/>
  <c r="AJ989"/>
  <c r="X154"/>
  <c r="AJ148"/>
  <c r="AJ408"/>
  <c r="AJ905"/>
  <c r="AJ943"/>
  <c r="AJ1189"/>
  <c r="AJ532"/>
  <c r="AJ113"/>
  <c r="AJ122"/>
  <c r="AJ88"/>
  <c r="AJ91"/>
  <c r="AD87"/>
  <c r="AJ92"/>
  <c r="AJ90"/>
  <c r="AJ150"/>
  <c r="AJ224"/>
  <c r="X136"/>
  <c r="AJ206"/>
  <c r="AJ142"/>
  <c r="AJ141"/>
  <c r="AJ179"/>
  <c r="X98"/>
  <c r="AJ94"/>
  <c r="X93"/>
  <c r="AD147"/>
  <c r="AB35" s="1"/>
  <c r="AJ107"/>
  <c r="AJ101"/>
  <c r="AJ173"/>
  <c r="X87"/>
  <c r="AJ89"/>
  <c r="AJ76"/>
  <c r="AJ74"/>
  <c r="AJ63"/>
  <c r="AJ158"/>
  <c r="AJ662"/>
  <c r="AJ913"/>
  <c r="AJ946"/>
  <c r="X104"/>
  <c r="AJ102"/>
  <c r="AJ112"/>
  <c r="AJ95"/>
  <c r="AJ217"/>
  <c r="AJ1343"/>
  <c r="AJ214"/>
  <c r="AJ1009"/>
  <c r="AJ1054"/>
  <c r="AJ1358"/>
  <c r="AJ714"/>
  <c r="AJ883"/>
  <c r="AD117"/>
  <c r="AD114" s="1"/>
  <c r="AJ127"/>
  <c r="AJ1221"/>
  <c r="AJ167"/>
  <c r="X444"/>
  <c r="AJ697"/>
  <c r="AJ759"/>
  <c r="AJ781"/>
  <c r="AJ155"/>
  <c r="AJ262"/>
  <c r="AJ477"/>
  <c r="AJ620"/>
  <c r="AJ740"/>
  <c r="AJ836"/>
  <c r="AJ1020"/>
  <c r="AJ1232"/>
  <c r="AJ72"/>
  <c r="AJ743"/>
  <c r="AD119"/>
  <c r="AJ623"/>
  <c r="AJ748"/>
  <c r="AJ858"/>
  <c r="AJ176"/>
  <c r="AJ404"/>
  <c r="AJ488"/>
  <c r="AJ985"/>
  <c r="AJ1017"/>
  <c r="AJ1143"/>
  <c r="AJ1154"/>
  <c r="AJ1309"/>
  <c r="AJ190"/>
  <c r="AJ1112"/>
  <c r="AJ1114"/>
  <c r="AD93"/>
  <c r="AJ134"/>
  <c r="AJ152"/>
  <c r="AJ103"/>
  <c r="AJ290"/>
  <c r="AJ546"/>
  <c r="AJ1238"/>
  <c r="AJ138"/>
  <c r="AJ80"/>
  <c r="AB26"/>
  <c r="X114"/>
  <c r="AJ149"/>
  <c r="X143"/>
  <c r="AJ1043"/>
  <c r="AJ966"/>
  <c r="AJ1015"/>
  <c r="AD98"/>
  <c r="AJ121"/>
  <c r="AJ394"/>
  <c r="AJ55"/>
  <c r="AJ52"/>
  <c r="AJ47"/>
  <c r="AD157" l="1"/>
  <c r="AB34" s="1"/>
  <c r="AJ423"/>
  <c r="AJ146"/>
  <c r="AD104"/>
  <c r="AJ119"/>
  <c r="AJ605"/>
  <c r="AJ1279"/>
  <c r="AJ294"/>
  <c r="AJ568"/>
  <c r="AJ143"/>
  <c r="AJ129"/>
  <c r="AJ639"/>
  <c r="AJ136"/>
  <c r="AJ1062"/>
  <c r="AJ147"/>
  <c r="AJ1364"/>
  <c r="AJ952"/>
  <c r="AJ797"/>
  <c r="AJ154"/>
  <c r="AJ538"/>
  <c r="AJ319"/>
  <c r="AJ1095"/>
  <c r="AJ684"/>
  <c r="AJ721"/>
  <c r="AJ886"/>
  <c r="AJ927"/>
  <c r="AJ842"/>
  <c r="AJ1122"/>
  <c r="AJ343"/>
  <c r="AJ270"/>
  <c r="AJ1313"/>
  <c r="AJ1159"/>
  <c r="AJ1026"/>
  <c r="AJ1207"/>
  <c r="AJ991"/>
  <c r="AJ226"/>
  <c r="AJ93"/>
  <c r="AJ378"/>
  <c r="AJ117"/>
  <c r="AJ762"/>
  <c r="AJ87"/>
  <c r="AJ98"/>
  <c r="AJ193"/>
  <c r="AD1366"/>
  <c r="AJ444"/>
  <c r="AJ157"/>
  <c r="AB21"/>
  <c r="AB37" s="1"/>
  <c r="X160"/>
  <c r="AJ495"/>
  <c r="AJ1240"/>
  <c r="AJ114"/>
  <c r="X1366"/>
  <c r="AJ82"/>
  <c r="AJ104" l="1"/>
  <c r="AD160"/>
  <c r="AJ160" s="1"/>
  <c r="AB30"/>
  <c r="AJ1366"/>
</calcChain>
</file>

<file path=xl/sharedStrings.xml><?xml version="1.0" encoding="utf-8"?>
<sst xmlns="http://schemas.openxmlformats.org/spreadsheetml/2006/main" count="1201" uniqueCount="211">
  <si>
    <t>Ostali prihodi</t>
  </si>
  <si>
    <t>Kapitalni izdaci</t>
  </si>
  <si>
    <t>Otplata duga</t>
  </si>
  <si>
    <t>Transferi od budžeta Crne Gore</t>
  </si>
  <si>
    <t>Ekonom. klasa</t>
  </si>
  <si>
    <t>OPIS</t>
  </si>
  <si>
    <t>PRIMICI</t>
  </si>
  <si>
    <t>POREZI</t>
  </si>
  <si>
    <t>Porez na dohodak fizičkih lica</t>
  </si>
  <si>
    <t>Porez na nepokretnosti</t>
  </si>
  <si>
    <t>Porez na promet nepokretnosti</t>
  </si>
  <si>
    <t>Prirez porezu na dohodak fizičkih lica</t>
  </si>
  <si>
    <t>TAKSE</t>
  </si>
  <si>
    <t>Lokalne administrativne takse</t>
  </si>
  <si>
    <t>Lokalne komunalne takse</t>
  </si>
  <si>
    <t>NAKNADE</t>
  </si>
  <si>
    <t>Naknada za korišćenje dobara od opšteg interesa</t>
  </si>
  <si>
    <t>Naknada za korišćenje prirodnih dobara</t>
  </si>
  <si>
    <t>Naknade za komunalno opremanje građevinskog zemljišta</t>
  </si>
  <si>
    <t>Godišnja naknada  pri registraciji drumskih motornih vozila</t>
  </si>
  <si>
    <t>Ostale naknade za puteve</t>
  </si>
  <si>
    <t>OSTALI PRIHODI</t>
  </si>
  <si>
    <t>Prihodi od rente</t>
  </si>
  <si>
    <t>Prihodi koje svojom djelatnošću ostvare organi lokalne uprave, službe i javne ustanove</t>
  </si>
  <si>
    <t>PRIMICI OD PRODAJE IMOVINE</t>
  </si>
  <si>
    <t>PRIMICI OD PRODAJE NEFINANSIJSKE IMOVINE</t>
  </si>
  <si>
    <t>Prodaja nepokretnosti u korist budžeta Glavnog grada</t>
  </si>
  <si>
    <t>SREDSTVA PRENESENA IZ PRETHODNE GODINE</t>
  </si>
  <si>
    <t>Sredstva prenesena iz prethodne godine</t>
  </si>
  <si>
    <t>DONACIJE I TRANSFERI</t>
  </si>
  <si>
    <t>Kapitalne donacije u korist Opštine</t>
  </si>
  <si>
    <t>UKUPNI PRIMICI</t>
  </si>
  <si>
    <t>IZDACI</t>
  </si>
  <si>
    <t>Bruto zarade i doprinosi na teret poslodavca</t>
  </si>
  <si>
    <t>Neto zarade</t>
  </si>
  <si>
    <t>Porezi na zarade zaposlenih</t>
  </si>
  <si>
    <t>Doprinosi na teret zaposlenog</t>
  </si>
  <si>
    <t>Doprinosi na teret poslodavca</t>
  </si>
  <si>
    <t>Opštinski prirez</t>
  </si>
  <si>
    <t>Ostala lična primanja</t>
  </si>
  <si>
    <t>Naknada za prevoz</t>
  </si>
  <si>
    <t>Otpremnine</t>
  </si>
  <si>
    <t>Naknada skupštinskim odbornicima</t>
  </si>
  <si>
    <t>Ostale naknade</t>
  </si>
  <si>
    <t>Rashodi za materijal</t>
  </si>
  <si>
    <t>Administrativni materijal</t>
  </si>
  <si>
    <t>Materijal za posebne namjene</t>
  </si>
  <si>
    <t>Rashodi za energiju</t>
  </si>
  <si>
    <t>Rashodi za gorivo</t>
  </si>
  <si>
    <t>Rashodi za usluge</t>
  </si>
  <si>
    <t>Službena putovanja</t>
  </si>
  <si>
    <t>Reprezentacija</t>
  </si>
  <si>
    <t>Komunikacione usluge</t>
  </si>
  <si>
    <t>Bankarske usluge/provizija</t>
  </si>
  <si>
    <t>Advokatske, notarske i pravne usluge</t>
  </si>
  <si>
    <t>Konsultanske usluge, projekti i studije</t>
  </si>
  <si>
    <t>Usluge stručnog usavršavanja</t>
  </si>
  <si>
    <t>Ostale usluge</t>
  </si>
  <si>
    <t>Tekuće održavanje</t>
  </si>
  <si>
    <t>Tekuće održavanje objekata</t>
  </si>
  <si>
    <t>Tekuće održavanje opreme</t>
  </si>
  <si>
    <t>Troškovi održavanja vozila</t>
  </si>
  <si>
    <t>Kamate</t>
  </si>
  <si>
    <t>Kamate nerezidentima</t>
  </si>
  <si>
    <t>Renta</t>
  </si>
  <si>
    <t>Zakup objekata</t>
  </si>
  <si>
    <t>Ostali izdaci</t>
  </si>
  <si>
    <t>Izrada i održavanje softvera</t>
  </si>
  <si>
    <t>Osiguranje</t>
  </si>
  <si>
    <t>Komunalne naknade</t>
  </si>
  <si>
    <t>Transferi institucijama, pojedincima, nevladinom i javnom sektoru</t>
  </si>
  <si>
    <t>Transferi institucijama kulture i sporta</t>
  </si>
  <si>
    <t>Transferi nevladinim organizacijama</t>
  </si>
  <si>
    <t>Transferi političkim partijama, strankama i udruženjima</t>
  </si>
  <si>
    <t>Transferi za jednokratne socijalne pomoći</t>
  </si>
  <si>
    <t>Ostali transferi pojedincima</t>
  </si>
  <si>
    <t>Ostali transferi</t>
  </si>
  <si>
    <t>Transferi opštinama</t>
  </si>
  <si>
    <t>Transferi budžetu Države</t>
  </si>
  <si>
    <t>Transferi privrednim društvima</t>
  </si>
  <si>
    <t>Izdaci za lokalnu infrastrukturu</t>
  </si>
  <si>
    <t>Izdaci za građevinske objekte</t>
  </si>
  <si>
    <t>Izdaci za opremu</t>
  </si>
  <si>
    <t>Investiciono održavanje</t>
  </si>
  <si>
    <t>Otplata dugova</t>
  </si>
  <si>
    <t>Otplata obaveza iz prethodnog perioda</t>
  </si>
  <si>
    <t>Sredstva rezerve</t>
  </si>
  <si>
    <t>Tekuća budžetska rezerva</t>
  </si>
  <si>
    <t>Stalna budžetska rezerva</t>
  </si>
  <si>
    <t>UKUPNI IZDACI</t>
  </si>
  <si>
    <t>Org. klasa</t>
  </si>
  <si>
    <t>Fun. klasa</t>
  </si>
  <si>
    <t>Ekon. klasa</t>
  </si>
  <si>
    <t>Opis</t>
  </si>
  <si>
    <t>Konsultantske usluge, projekti i studije</t>
  </si>
  <si>
    <t>UKUPNO</t>
  </si>
  <si>
    <t>SLUŽBA SKUPŠTINE</t>
  </si>
  <si>
    <t>SEKRETARIJAT ZA FINANSIJE</t>
  </si>
  <si>
    <t>Bankarske usluge/provizije</t>
  </si>
  <si>
    <t>Transferi  budžetu Države</t>
  </si>
  <si>
    <t>Izdaci za lokalnu infrastukturu</t>
  </si>
  <si>
    <t>Rashodi iz prethodne godine</t>
  </si>
  <si>
    <t>Otplata ostalih obaveza</t>
  </si>
  <si>
    <t>Rezerve</t>
  </si>
  <si>
    <t>UPRAVA LOKALNIH JAVNIH PRIHODA</t>
  </si>
  <si>
    <t>JU DNEVNI CENTAR ZA DJECU I OMLADINU SA SMETNJAMA U RAZVOJU</t>
  </si>
  <si>
    <t>JU ZA BRIGU O DJECI "DJEČJI SAVEZ"</t>
  </si>
  <si>
    <t>JU ZA SMJEŠTAJ, REHABILITACIJU I RESOCIJALIZACIJU KORISNIKA PSIHOAKTIVNIH SUPSTANCI</t>
  </si>
  <si>
    <t>SEKRETARIJAT ZA KULTURU I SPORT</t>
  </si>
  <si>
    <t>JU "MUZEJI I GALERIJE"</t>
  </si>
  <si>
    <t>JU NB "RADOSAV LJUMOVIĆ"</t>
  </si>
  <si>
    <t>JU "GRADSKO POZORIŠTE"</t>
  </si>
  <si>
    <t>JU KIC "BUDO TOMOVIĆ"</t>
  </si>
  <si>
    <t>JU KIC "ZETA"</t>
  </si>
  <si>
    <t>JU KIC "MALESIJA"</t>
  </si>
  <si>
    <t>SEKRETARIJAT ZA LOKALNU SAMOUPRAVU</t>
  </si>
  <si>
    <t>KOMUNALNA POLICIJA</t>
  </si>
  <si>
    <t>SLUŽBA ZA ZAJEDNIČKE POSLOVE</t>
  </si>
  <si>
    <t>DIREKCIJA ZA IMOVINU</t>
  </si>
  <si>
    <t>CENTAR ZA INFORMACIONI SISTEM</t>
  </si>
  <si>
    <t>SLUŽBA ZA UNUTRAŠNJU REVIZIJU</t>
  </si>
  <si>
    <t>UKUPNI IZDACI BUDŽETA</t>
  </si>
  <si>
    <t>Tekuće održavanje lokalnih puteva</t>
  </si>
  <si>
    <t>%</t>
  </si>
  <si>
    <t>ZAVRŠNI RAČUN BUDŽETA GLAVNOG GRADA PODGORICE</t>
  </si>
  <si>
    <t xml:space="preserve">OPŠTI DIO </t>
  </si>
  <si>
    <t>Član 1</t>
  </si>
  <si>
    <t xml:space="preserve">I  </t>
  </si>
  <si>
    <t>II</t>
  </si>
  <si>
    <t>Primici</t>
  </si>
  <si>
    <t>tekući prihodi</t>
  </si>
  <si>
    <t>naknada za komunalno opremanje građevinskog zemljišta</t>
  </si>
  <si>
    <t xml:space="preserve">primici od prodaje imovine </t>
  </si>
  <si>
    <t>III</t>
  </si>
  <si>
    <t xml:space="preserve">Izdaci </t>
  </si>
  <si>
    <t>tekući rashodi</t>
  </si>
  <si>
    <t>otplata dugova</t>
  </si>
  <si>
    <t>sredstva rezervi</t>
  </si>
  <si>
    <t>kapitali izdaci</t>
  </si>
  <si>
    <t>IV</t>
  </si>
  <si>
    <t>Član 2</t>
  </si>
  <si>
    <t>Član 3</t>
  </si>
  <si>
    <t>Primici po izvorima i vrstama i izdaci po osnovnim namjenama, planirani su i ostvareni u sljedećim iznosima :</t>
  </si>
  <si>
    <t>PRIMICI OD OTPLATE KREDITA</t>
  </si>
  <si>
    <t>Primici od otplate kredita</t>
  </si>
  <si>
    <t xml:space="preserve">Ostale naknade </t>
  </si>
  <si>
    <t>Tekuće donacije u korist Opštine</t>
  </si>
  <si>
    <t>SKUPŠTINA GLAVNOG GRADA PODGORICE</t>
  </si>
  <si>
    <t>PREDSJEDNIK SKUPŠTINE,</t>
  </si>
  <si>
    <t>dr Đorđe Suhih</t>
  </si>
  <si>
    <t>TEKUĆI PRIHODI</t>
  </si>
  <si>
    <t>Naknade za korišćenje građevinskog zemljišta</t>
  </si>
  <si>
    <t>Početni depozit</t>
  </si>
  <si>
    <t>Krajnji depozit</t>
  </si>
  <si>
    <t>Kontribucije za članstvo u domaćim i međunarodnim organizacijama</t>
  </si>
  <si>
    <t>Ostali transferi institucijama</t>
  </si>
  <si>
    <t>Naknada skupštinskim poslanicima</t>
  </si>
  <si>
    <t>Izdaci po osnovu isplate ugovora o djelu</t>
  </si>
  <si>
    <t>Kamate rezidentima</t>
  </si>
  <si>
    <t>Otplata hartija od vrijednosti i kredita rezidentima</t>
  </si>
  <si>
    <t>Otplata hartija od vrijednosti i kredita nerezidentima</t>
  </si>
  <si>
    <t>Materijal za zdravstvenu zaštitu</t>
  </si>
  <si>
    <t>Zakup objekta</t>
  </si>
  <si>
    <t>Subvencije</t>
  </si>
  <si>
    <t>Subvencije za proizvodnju i pružanje usluga</t>
  </si>
  <si>
    <t>Pozajmice i krediti</t>
  </si>
  <si>
    <t>Pozajmice i krediti pojedincima</t>
  </si>
  <si>
    <t>Rashodi za tekuće održavanje</t>
  </si>
  <si>
    <t>Tekuće održavanje građevinskih objekata</t>
  </si>
  <si>
    <t>Usluge prevoza</t>
  </si>
  <si>
    <t>Transferi institucijama, pojedincima, nevladinom i javnom sektroru</t>
  </si>
  <si>
    <t>KOMUNALNA INSPEKCIJA</t>
  </si>
  <si>
    <t>Izdaci po osnovu ispate ugovora o djelu</t>
  </si>
  <si>
    <t>Izrada  održavanje softvera</t>
  </si>
  <si>
    <t>Konsultantske usluge, projekti istudije</t>
  </si>
  <si>
    <t>Tekuće održavaje opreme</t>
  </si>
  <si>
    <t>SLUŽBA JAVNIH NABAVKI</t>
  </si>
  <si>
    <t>POZAJMICE I KREDITI</t>
  </si>
  <si>
    <t>Pozajmice i krediti od inostranih izvora</t>
  </si>
  <si>
    <t>kreditna sredstva</t>
  </si>
  <si>
    <t>SLUŽBA ZA ODNOSE SA JAVNOŠĆU</t>
  </si>
  <si>
    <t>SLUŽBA ZA MEĐUNARODNU SARADNJU</t>
  </si>
  <si>
    <t>Usluge stručnog uavršavanja</t>
  </si>
  <si>
    <t>SLUŽBA GLAVNOG ADMINISTRATORA</t>
  </si>
  <si>
    <t>SLUŽBA GLAVNOG GRADSKOG ARHITEKTE</t>
  </si>
  <si>
    <t>Izdaci po osnovu troškova sudskih postupaka</t>
  </si>
  <si>
    <t>SEKRETARIJAT ZA PREDUZETNIŠTVO</t>
  </si>
  <si>
    <t>SEKRETARIJAT ZA SOCIJALNO STARANJE</t>
  </si>
  <si>
    <t>Transferi za jednokratne soijalne pomoći</t>
  </si>
  <si>
    <t>Transferi nevladini organizacijama</t>
  </si>
  <si>
    <t>SEKRETARIJAT ZA KOMUNALNE POSLOVE</t>
  </si>
  <si>
    <t>SEKRETARIJAT ZA  SAOBRAĆAJ</t>
  </si>
  <si>
    <t>Izdaci i održavanje softvera</t>
  </si>
  <si>
    <t>Ostali transferi pjedincima</t>
  </si>
  <si>
    <t>donacije i transferi države</t>
  </si>
  <si>
    <t>SEKRETARIJAT ZA PLANIRANJE PROSTORA I ODRŽIVI RAZVOJ</t>
  </si>
  <si>
    <t>SLUŽBA ZAŠTITE I SPAŠAVANJA</t>
  </si>
  <si>
    <t>PLAN 2020</t>
  </si>
  <si>
    <t>Ostvareno 2020</t>
  </si>
  <si>
    <t>Kamate zbog neblagovremenog plaćanje obaveza</t>
  </si>
  <si>
    <t>Plan 2020</t>
  </si>
  <si>
    <t xml:space="preserve">Osiguranje </t>
  </si>
  <si>
    <t>Plan 200</t>
  </si>
  <si>
    <t>ZA 2020. GODINU</t>
  </si>
  <si>
    <t>Završni račun budžeta Glavnog grada Podgorice za 2020. godinu stupa na snagu danom objavljivanja u "Službenom listu CG-opštinski propisi".</t>
  </si>
  <si>
    <t>U Budžetu Glavnog grada Podgorice za 2020. godinu ostvareni su primici i izdaci:</t>
  </si>
  <si>
    <t>Novčane kazne izrečene u prekršajnom i drugom postupku zbog neplaćanja lokalnih poreza</t>
  </si>
  <si>
    <t>SLUŽBA ZA OSTVARIVANJE IZVRŠNE FUNKCIJE GRADONAČELNIKA</t>
  </si>
  <si>
    <t xml:space="preserve">Na osnovu člana 40 Zakona o finansiranju lokalne samouprave ("Službeni list CG", broj 03/19) i člana 54 stav 1 tačka 7 Statuta Glavnog grada ("Službeni list CG", broj  08/19), Skupština Glavnog grada - Podgorice, na sjednici održanoj 4. maja 2021. godine, donijela je - </t>
  </si>
  <si>
    <t>Broj: 02-016/21-421</t>
  </si>
  <si>
    <t>Podgorica, 4. maja 2021. godine</t>
  </si>
</sst>
</file>

<file path=xl/styles.xml><?xml version="1.0" encoding="utf-8"?>
<styleSheet xmlns="http://schemas.openxmlformats.org/spreadsheetml/2006/main">
  <numFmts count="4">
    <numFmt numFmtId="164" formatCode="#,##0.00\ &quot;€&quot;;[Red]\-#,##0.00\ &quot;€&quot;"/>
    <numFmt numFmtId="165" formatCode="00"/>
    <numFmt numFmtId="166" formatCode="0000"/>
    <numFmt numFmtId="167" formatCode="#,##0.00\ [$€-1]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4"/>
      <name val="Cambria"/>
      <family val="1"/>
      <charset val="238"/>
      <scheme val="major"/>
    </font>
    <font>
      <sz val="20"/>
      <name val="Cambria"/>
      <family val="1"/>
      <charset val="238"/>
      <scheme val="major"/>
    </font>
    <font>
      <sz val="12.5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2.5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3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71">
    <xf numFmtId="0" fontId="0" fillId="0" borderId="0" xfId="0"/>
    <xf numFmtId="0" fontId="3" fillId="0" borderId="0" xfId="0" applyFont="1" applyFill="1" applyAlignment="1">
      <alignment vertical="top" wrapText="1"/>
    </xf>
    <xf numFmtId="0" fontId="4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Fill="1"/>
    <xf numFmtId="0" fontId="9" fillId="0" borderId="0" xfId="0" applyFont="1"/>
    <xf numFmtId="0" fontId="3" fillId="0" borderId="0" xfId="0" applyFont="1"/>
    <xf numFmtId="0" fontId="10" fillId="0" borderId="0" xfId="0" applyFont="1"/>
    <xf numFmtId="0" fontId="5" fillId="0" borderId="0" xfId="0" applyFont="1"/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1" fillId="0" borderId="0" xfId="0" applyFont="1" applyFill="1"/>
    <xf numFmtId="0" fontId="3" fillId="0" borderId="0" xfId="0" applyFont="1" applyFill="1" applyAlignment="1"/>
    <xf numFmtId="4" fontId="3" fillId="0" borderId="0" xfId="0" applyNumberFormat="1" applyFont="1" applyFill="1" applyAlignment="1">
      <alignment horizontal="left"/>
    </xf>
    <xf numFmtId="0" fontId="10" fillId="0" borderId="0" xfId="0" applyFont="1" applyFill="1" applyAlignment="1"/>
    <xf numFmtId="0" fontId="10" fillId="0" borderId="0" xfId="0" applyFont="1" applyFill="1"/>
    <xf numFmtId="0" fontId="5" fillId="0" borderId="0" xfId="0" applyFont="1" applyFill="1"/>
    <xf numFmtId="0" fontId="9" fillId="0" borderId="0" xfId="0" applyFont="1" applyFill="1" applyAlignment="1"/>
    <xf numFmtId="164" fontId="9" fillId="0" borderId="0" xfId="0" applyNumberFormat="1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 wrapText="1"/>
    </xf>
    <xf numFmtId="167" fontId="9" fillId="0" borderId="0" xfId="0" applyNumberFormat="1" applyFont="1" applyFill="1" applyAlignment="1"/>
    <xf numFmtId="4" fontId="9" fillId="0" borderId="0" xfId="0" applyNumberFormat="1" applyFont="1" applyFill="1" applyAlignment="1">
      <alignment horizontal="left"/>
    </xf>
    <xf numFmtId="167" fontId="3" fillId="0" borderId="0" xfId="0" applyNumberFormat="1" applyFont="1" applyFill="1" applyAlignment="1"/>
    <xf numFmtId="164" fontId="3" fillId="0" borderId="0" xfId="0" applyNumberFormat="1" applyFont="1" applyFill="1"/>
    <xf numFmtId="0" fontId="9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/>
    <xf numFmtId="0" fontId="13" fillId="0" borderId="0" xfId="3" applyFont="1"/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wrapText="1"/>
    </xf>
    <xf numFmtId="4" fontId="14" fillId="0" borderId="1" xfId="3" applyNumberFormat="1" applyFont="1" applyFill="1" applyBorder="1" applyAlignment="1">
      <alignment horizontal="right" wrapText="1"/>
    </xf>
    <xf numFmtId="4" fontId="7" fillId="0" borderId="1" xfId="3" applyNumberFormat="1" applyFont="1" applyFill="1" applyBorder="1" applyAlignment="1">
      <alignment horizontal="right" wrapText="1"/>
    </xf>
    <xf numFmtId="0" fontId="13" fillId="0" borderId="0" xfId="3" applyFont="1" applyFill="1"/>
    <xf numFmtId="0" fontId="13" fillId="0" borderId="2" xfId="3" applyFont="1" applyBorder="1"/>
    <xf numFmtId="0" fontId="13" fillId="0" borderId="0" xfId="3" applyFont="1" applyBorder="1"/>
    <xf numFmtId="0" fontId="15" fillId="0" borderId="0" xfId="3" applyFont="1" applyBorder="1"/>
    <xf numFmtId="4" fontId="13" fillId="0" borderId="0" xfId="3" applyNumberFormat="1" applyFont="1"/>
    <xf numFmtId="0" fontId="15" fillId="0" borderId="0" xfId="3" applyFont="1"/>
    <xf numFmtId="0" fontId="10" fillId="0" borderId="0" xfId="3" applyFont="1"/>
    <xf numFmtId="0" fontId="14" fillId="0" borderId="0" xfId="3" applyFont="1"/>
    <xf numFmtId="0" fontId="13" fillId="0" borderId="2" xfId="3" applyFont="1" applyBorder="1" applyAlignment="1">
      <alignment horizontal="center" wrapText="1"/>
    </xf>
    <xf numFmtId="0" fontId="13" fillId="0" borderId="3" xfId="3" applyFont="1" applyBorder="1" applyAlignment="1">
      <alignment horizontal="center" wrapText="1"/>
    </xf>
    <xf numFmtId="0" fontId="15" fillId="0" borderId="4" xfId="3" applyFont="1" applyBorder="1" applyAlignment="1">
      <alignment horizontal="center" vertical="top" wrapText="1"/>
    </xf>
    <xf numFmtId="0" fontId="15" fillId="0" borderId="3" xfId="3" applyFont="1" applyBorder="1" applyAlignment="1">
      <alignment horizontal="center" vertical="top" wrapText="1"/>
    </xf>
    <xf numFmtId="165" fontId="14" fillId="0" borderId="0" xfId="3" applyNumberFormat="1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right" wrapText="1"/>
    </xf>
    <xf numFmtId="4" fontId="7" fillId="0" borderId="0" xfId="3" applyNumberFormat="1" applyFont="1" applyFill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4" fillId="0" borderId="0" xfId="0" applyFont="1"/>
    <xf numFmtId="0" fontId="16" fillId="0" borderId="0" xfId="3" applyFont="1" applyFill="1" applyBorder="1" applyAlignment="1">
      <alignment horizontal="right" wrapText="1"/>
    </xf>
    <xf numFmtId="0" fontId="13" fillId="0" borderId="2" xfId="3" applyFont="1" applyBorder="1" applyAlignment="1">
      <alignment horizontal="center" wrapText="1"/>
    </xf>
    <xf numFmtId="0" fontId="15" fillId="0" borderId="53" xfId="3" applyFont="1" applyBorder="1" applyAlignment="1">
      <alignment horizontal="center" vertical="top" wrapText="1"/>
    </xf>
    <xf numFmtId="0" fontId="13" fillId="0" borderId="57" xfId="3" applyFont="1" applyBorder="1" applyAlignment="1">
      <alignment horizontal="center" wrapText="1"/>
    </xf>
    <xf numFmtId="0" fontId="13" fillId="0" borderId="53" xfId="3" applyFont="1" applyBorder="1" applyAlignment="1">
      <alignment horizontal="center" wrapText="1"/>
    </xf>
    <xf numFmtId="0" fontId="13" fillId="0" borderId="0" xfId="3" applyFont="1" applyBorder="1" applyAlignment="1">
      <alignment horizontal="center" wrapText="1"/>
    </xf>
    <xf numFmtId="166" fontId="15" fillId="0" borderId="37" xfId="3" applyNumberFormat="1" applyFont="1" applyBorder="1" applyAlignment="1">
      <alignment horizontal="center" wrapText="1"/>
    </xf>
    <xf numFmtId="0" fontId="13" fillId="0" borderId="37" xfId="3" applyFont="1" applyBorder="1" applyAlignment="1">
      <alignment horizontal="center" wrapText="1"/>
    </xf>
    <xf numFmtId="0" fontId="13" fillId="0" borderId="37" xfId="3" applyFont="1" applyBorder="1" applyAlignment="1">
      <alignment horizontal="left" wrapText="1"/>
    </xf>
    <xf numFmtId="4" fontId="13" fillId="0" borderId="37" xfId="3" applyNumberFormat="1" applyFont="1" applyBorder="1" applyAlignment="1">
      <alignment horizontal="right" wrapText="1"/>
    </xf>
    <xf numFmtId="4" fontId="13" fillId="0" borderId="38" xfId="3" applyNumberFormat="1" applyFont="1" applyBorder="1" applyAlignment="1">
      <alignment horizontal="right" wrapText="1"/>
    </xf>
    <xf numFmtId="4" fontId="10" fillId="0" borderId="33" xfId="3" applyNumberFormat="1" applyFont="1" applyBorder="1" applyAlignment="1">
      <alignment horizontal="right" wrapText="1"/>
    </xf>
    <xf numFmtId="4" fontId="10" fillId="0" borderId="34" xfId="3" applyNumberFormat="1" applyFont="1" applyBorder="1" applyAlignment="1">
      <alignment horizontal="right" wrapText="1"/>
    </xf>
    <xf numFmtId="4" fontId="7" fillId="0" borderId="22" xfId="3" applyNumberFormat="1" applyFont="1" applyBorder="1" applyAlignment="1">
      <alignment horizontal="right" wrapText="1"/>
    </xf>
    <xf numFmtId="4" fontId="7" fillId="0" borderId="23" xfId="3" applyNumberFormat="1" applyFont="1" applyBorder="1" applyAlignment="1">
      <alignment horizontal="right" wrapText="1"/>
    </xf>
    <xf numFmtId="0" fontId="10" fillId="0" borderId="11" xfId="3" applyFont="1" applyBorder="1" applyAlignment="1">
      <alignment horizontal="center" wrapText="1"/>
    </xf>
    <xf numFmtId="0" fontId="10" fillId="0" borderId="28" xfId="3" applyFont="1" applyBorder="1" applyAlignment="1">
      <alignment horizontal="center" wrapText="1"/>
    </xf>
    <xf numFmtId="0" fontId="10" fillId="0" borderId="16" xfId="3" applyFont="1" applyBorder="1" applyAlignment="1">
      <alignment horizontal="center" wrapText="1"/>
    </xf>
    <xf numFmtId="0" fontId="10" fillId="0" borderId="29" xfId="3" applyFont="1" applyBorder="1" applyAlignment="1">
      <alignment horizontal="center" wrapText="1"/>
    </xf>
    <xf numFmtId="4" fontId="13" fillId="0" borderId="35" xfId="3" applyNumberFormat="1" applyFont="1" applyBorder="1" applyAlignment="1">
      <alignment horizontal="right" wrapText="1"/>
    </xf>
    <xf numFmtId="4" fontId="13" fillId="0" borderId="36" xfId="3" applyNumberFormat="1" applyFont="1" applyBorder="1" applyAlignment="1">
      <alignment horizontal="right" wrapText="1"/>
    </xf>
    <xf numFmtId="0" fontId="15" fillId="0" borderId="39" xfId="3" applyFont="1" applyBorder="1" applyAlignment="1">
      <alignment horizontal="center" wrapText="1"/>
    </xf>
    <xf numFmtId="0" fontId="15" fillId="0" borderId="40" xfId="3" applyFont="1" applyBorder="1" applyAlignment="1">
      <alignment horizontal="center" wrapText="1"/>
    </xf>
    <xf numFmtId="0" fontId="15" fillId="0" borderId="31" xfId="3" applyFont="1" applyBorder="1" applyAlignment="1">
      <alignment horizontal="center" wrapText="1"/>
    </xf>
    <xf numFmtId="0" fontId="15" fillId="0" borderId="32" xfId="3" applyFont="1" applyBorder="1" applyAlignment="1">
      <alignment horizontal="center" wrapText="1"/>
    </xf>
    <xf numFmtId="4" fontId="14" fillId="0" borderId="9" xfId="3" applyNumberFormat="1" applyFont="1" applyBorder="1" applyAlignment="1">
      <alignment horizontal="right" wrapText="1"/>
    </xf>
    <xf numFmtId="4" fontId="14" fillId="0" borderId="12" xfId="3" applyNumberFormat="1" applyFont="1" applyBorder="1" applyAlignment="1">
      <alignment horizontal="right" wrapText="1"/>
    </xf>
    <xf numFmtId="4" fontId="14" fillId="0" borderId="23" xfId="3" applyNumberFormat="1" applyFont="1" applyBorder="1" applyAlignment="1">
      <alignment horizontal="right" wrapText="1"/>
    </xf>
    <xf numFmtId="0" fontId="15" fillId="0" borderId="44" xfId="3" applyFont="1" applyBorder="1" applyAlignment="1">
      <alignment horizontal="center" wrapText="1"/>
    </xf>
    <xf numFmtId="0" fontId="15" fillId="0" borderId="45" xfId="3" applyFont="1" applyBorder="1" applyAlignment="1">
      <alignment horizontal="center" wrapText="1"/>
    </xf>
    <xf numFmtId="166" fontId="15" fillId="0" borderId="35" xfId="3" applyNumberFormat="1" applyFont="1" applyBorder="1" applyAlignment="1">
      <alignment horizontal="center" wrapText="1"/>
    </xf>
    <xf numFmtId="0" fontId="13" fillId="0" borderId="35" xfId="3" applyFont="1" applyBorder="1" applyAlignment="1">
      <alignment horizontal="center" wrapText="1"/>
    </xf>
    <xf numFmtId="0" fontId="13" fillId="0" borderId="35" xfId="3" applyFont="1" applyBorder="1" applyAlignment="1">
      <alignment horizontal="left" wrapText="1"/>
    </xf>
    <xf numFmtId="166" fontId="15" fillId="0" borderId="26" xfId="3" applyNumberFormat="1" applyFont="1" applyBorder="1" applyAlignment="1">
      <alignment horizontal="center" wrapText="1"/>
    </xf>
    <xf numFmtId="166" fontId="15" fillId="0" borderId="27" xfId="3" applyNumberFormat="1" applyFont="1" applyBorder="1" applyAlignment="1">
      <alignment horizontal="center" wrapText="1"/>
    </xf>
    <xf numFmtId="0" fontId="13" fillId="0" borderId="26" xfId="3" applyFont="1" applyBorder="1" applyAlignment="1">
      <alignment horizontal="left" wrapText="1"/>
    </xf>
    <xf numFmtId="0" fontId="13" fillId="0" borderId="52" xfId="3" applyFont="1" applyBorder="1" applyAlignment="1">
      <alignment horizontal="left" wrapText="1"/>
    </xf>
    <xf numFmtId="4" fontId="13" fillId="0" borderId="33" xfId="3" applyNumberFormat="1" applyFont="1" applyFill="1" applyBorder="1" applyAlignment="1">
      <alignment horizontal="right" wrapText="1"/>
    </xf>
    <xf numFmtId="4" fontId="13" fillId="0" borderId="52" xfId="3" applyNumberFormat="1" applyFont="1" applyFill="1" applyBorder="1" applyAlignment="1">
      <alignment horizontal="right" wrapText="1"/>
    </xf>
    <xf numFmtId="4" fontId="13" fillId="0" borderId="34" xfId="3" applyNumberFormat="1" applyFont="1" applyFill="1" applyBorder="1" applyAlignment="1">
      <alignment horizontal="right" wrapText="1"/>
    </xf>
    <xf numFmtId="4" fontId="13" fillId="0" borderId="26" xfId="3" applyNumberFormat="1" applyFont="1" applyBorder="1" applyAlignment="1">
      <alignment horizontal="right" wrapText="1"/>
    </xf>
    <xf numFmtId="4" fontId="13" fillId="0" borderId="52" xfId="3" applyNumberFormat="1" applyFont="1" applyBorder="1" applyAlignment="1">
      <alignment horizontal="right" wrapText="1"/>
    </xf>
    <xf numFmtId="4" fontId="13" fillId="0" borderId="34" xfId="3" applyNumberFormat="1" applyFont="1" applyBorder="1" applyAlignment="1">
      <alignment horizontal="right" wrapText="1"/>
    </xf>
    <xf numFmtId="4" fontId="13" fillId="0" borderId="33" xfId="3" applyNumberFormat="1" applyFont="1" applyBorder="1" applyAlignment="1">
      <alignment horizontal="right" wrapText="1"/>
    </xf>
    <xf numFmtId="0" fontId="18" fillId="0" borderId="26" xfId="3" applyFont="1" applyBorder="1" applyAlignment="1">
      <alignment horizontal="left" wrapText="1"/>
    </xf>
    <xf numFmtId="0" fontId="18" fillId="0" borderId="52" xfId="3" applyFont="1" applyBorder="1" applyAlignment="1">
      <alignment horizontal="left" wrapText="1"/>
    </xf>
    <xf numFmtId="0" fontId="18" fillId="0" borderId="27" xfId="3" applyFont="1" applyBorder="1" applyAlignment="1">
      <alignment horizontal="left" wrapText="1"/>
    </xf>
    <xf numFmtId="4" fontId="14" fillId="0" borderId="9" xfId="3" applyNumberFormat="1" applyFont="1" applyFill="1" applyBorder="1" applyAlignment="1">
      <alignment horizontal="right" wrapText="1"/>
    </xf>
    <xf numFmtId="4" fontId="14" fillId="0" borderId="12" xfId="3" applyNumberFormat="1" applyFont="1" applyFill="1" applyBorder="1" applyAlignment="1">
      <alignment horizontal="right" wrapText="1"/>
    </xf>
    <xf numFmtId="4" fontId="14" fillId="0" borderId="23" xfId="3" applyNumberFormat="1" applyFont="1" applyFill="1" applyBorder="1" applyAlignment="1">
      <alignment horizontal="right" wrapText="1"/>
    </xf>
    <xf numFmtId="0" fontId="13" fillId="0" borderId="52" xfId="3" applyFont="1" applyFill="1" applyBorder="1" applyAlignment="1">
      <alignment horizontal="left" wrapText="1"/>
    </xf>
    <xf numFmtId="0" fontId="13" fillId="0" borderId="27" xfId="3" applyFont="1" applyFill="1" applyBorder="1" applyAlignment="1">
      <alignment horizontal="left" wrapText="1"/>
    </xf>
    <xf numFmtId="4" fontId="13" fillId="0" borderId="26" xfId="3" applyNumberFormat="1" applyFont="1" applyFill="1" applyBorder="1" applyAlignment="1">
      <alignment horizontal="right" wrapText="1"/>
    </xf>
    <xf numFmtId="0" fontId="13" fillId="0" borderId="27" xfId="3" applyFont="1" applyBorder="1" applyAlignment="1">
      <alignment horizontal="left" wrapText="1"/>
    </xf>
    <xf numFmtId="0" fontId="14" fillId="2" borderId="39" xfId="3" applyFont="1" applyFill="1" applyBorder="1" applyAlignment="1">
      <alignment horizontal="center" wrapText="1"/>
    </xf>
    <xf numFmtId="0" fontId="14" fillId="2" borderId="31" xfId="3" applyFont="1" applyFill="1" applyBorder="1" applyAlignment="1">
      <alignment horizontal="center" wrapText="1"/>
    </xf>
    <xf numFmtId="0" fontId="13" fillId="0" borderId="41" xfId="3" applyFont="1" applyBorder="1" applyAlignment="1">
      <alignment horizontal="center" wrapText="1"/>
    </xf>
    <xf numFmtId="0" fontId="13" fillId="0" borderId="42" xfId="3" applyFont="1" applyBorder="1" applyAlignment="1">
      <alignment horizontal="center" wrapText="1"/>
    </xf>
    <xf numFmtId="0" fontId="13" fillId="0" borderId="47" xfId="3" applyFont="1" applyBorder="1" applyAlignment="1">
      <alignment horizontal="center" wrapText="1"/>
    </xf>
    <xf numFmtId="0" fontId="13" fillId="0" borderId="43" xfId="3" applyFont="1" applyBorder="1" applyAlignment="1">
      <alignment horizontal="center" wrapText="1"/>
    </xf>
    <xf numFmtId="0" fontId="13" fillId="0" borderId="30" xfId="3" applyFont="1" applyBorder="1" applyAlignment="1">
      <alignment horizontal="center" wrapText="1"/>
    </xf>
    <xf numFmtId="0" fontId="13" fillId="0" borderId="48" xfId="3" applyFont="1" applyBorder="1" applyAlignment="1">
      <alignment horizontal="center" wrapText="1"/>
    </xf>
    <xf numFmtId="0" fontId="15" fillId="0" borderId="42" xfId="3" applyFont="1" applyBorder="1" applyAlignment="1">
      <alignment horizontal="center" wrapText="1"/>
    </xf>
    <xf numFmtId="0" fontId="15" fillId="0" borderId="11" xfId="3" applyFont="1" applyBorder="1" applyAlignment="1">
      <alignment horizontal="center" vertical="top" wrapText="1"/>
    </xf>
    <xf numFmtId="0" fontId="15" fillId="0" borderId="6" xfId="3" applyFont="1" applyBorder="1" applyAlignment="1">
      <alignment horizontal="center" vertical="top" wrapText="1"/>
    </xf>
    <xf numFmtId="0" fontId="15" fillId="0" borderId="16" xfId="3" applyFont="1" applyBorder="1" applyAlignment="1">
      <alignment horizontal="center" vertical="top" wrapText="1"/>
    </xf>
    <xf numFmtId="0" fontId="15" fillId="0" borderId="8" xfId="3" applyFont="1" applyBorder="1" applyAlignment="1">
      <alignment horizontal="center" vertical="top" wrapText="1"/>
    </xf>
    <xf numFmtId="0" fontId="15" fillId="0" borderId="42" xfId="3" applyFont="1" applyBorder="1" applyAlignment="1">
      <alignment horizontal="center" vertical="top" wrapText="1"/>
    </xf>
    <xf numFmtId="0" fontId="15" fillId="0" borderId="35" xfId="3" applyFont="1" applyBorder="1" applyAlignment="1">
      <alignment horizontal="center" vertical="top" wrapText="1"/>
    </xf>
    <xf numFmtId="0" fontId="15" fillId="0" borderId="30" xfId="3" applyFont="1" applyBorder="1" applyAlignment="1">
      <alignment horizontal="center" vertical="top" wrapText="1"/>
    </xf>
    <xf numFmtId="0" fontId="15" fillId="0" borderId="37" xfId="3" applyFont="1" applyBorder="1" applyAlignment="1">
      <alignment horizontal="center" vertical="top" wrapText="1"/>
    </xf>
    <xf numFmtId="0" fontId="15" fillId="0" borderId="53" xfId="3" applyFont="1" applyBorder="1" applyAlignment="1">
      <alignment horizontal="center" vertical="top" wrapText="1"/>
    </xf>
    <xf numFmtId="0" fontId="14" fillId="0" borderId="9" xfId="3" applyFont="1" applyBorder="1" applyAlignment="1">
      <alignment horizontal="center" wrapText="1"/>
    </xf>
    <xf numFmtId="0" fontId="14" fillId="0" borderId="12" xfId="3" applyFont="1" applyBorder="1" applyAlignment="1">
      <alignment horizontal="center" wrapText="1"/>
    </xf>
    <xf numFmtId="0" fontId="14" fillId="0" borderId="10" xfId="3" applyFont="1" applyBorder="1" applyAlignment="1">
      <alignment horizontal="center" wrapText="1"/>
    </xf>
    <xf numFmtId="166" fontId="15" fillId="0" borderId="9" xfId="3" applyNumberFormat="1" applyFont="1" applyBorder="1" applyAlignment="1">
      <alignment horizontal="center" wrapText="1"/>
    </xf>
    <xf numFmtId="166" fontId="15" fillId="0" borderId="10" xfId="3" applyNumberFormat="1" applyFont="1" applyBorder="1" applyAlignment="1">
      <alignment horizontal="center" wrapText="1"/>
    </xf>
    <xf numFmtId="165" fontId="14" fillId="2" borderId="44" xfId="3" applyNumberFormat="1" applyFont="1" applyFill="1" applyBorder="1" applyAlignment="1">
      <alignment horizontal="center" wrapText="1"/>
    </xf>
    <xf numFmtId="165" fontId="14" fillId="2" borderId="39" xfId="3" applyNumberFormat="1" applyFont="1" applyFill="1" applyBorder="1" applyAlignment="1">
      <alignment horizontal="center" wrapText="1"/>
    </xf>
    <xf numFmtId="165" fontId="14" fillId="2" borderId="45" xfId="3" applyNumberFormat="1" applyFont="1" applyFill="1" applyBorder="1" applyAlignment="1">
      <alignment horizontal="center" wrapText="1"/>
    </xf>
    <xf numFmtId="165" fontId="14" fillId="2" borderId="31" xfId="3" applyNumberFormat="1" applyFont="1" applyFill="1" applyBorder="1" applyAlignment="1">
      <alignment horizontal="center" wrapText="1"/>
    </xf>
    <xf numFmtId="166" fontId="15" fillId="0" borderId="58" xfId="3" applyNumberFormat="1" applyFont="1" applyBorder="1" applyAlignment="1">
      <alignment horizontal="center" wrapText="1"/>
    </xf>
    <xf numFmtId="166" fontId="15" fillId="0" borderId="53" xfId="3" applyNumberFormat="1" applyFont="1" applyBorder="1" applyAlignment="1">
      <alignment horizontal="center" wrapText="1"/>
    </xf>
    <xf numFmtId="0" fontId="15" fillId="0" borderId="4" xfId="3" applyFont="1" applyBorder="1" applyAlignment="1">
      <alignment horizontal="center" vertical="top" wrapText="1"/>
    </xf>
    <xf numFmtId="0" fontId="15" fillId="0" borderId="3" xfId="3" applyFont="1" applyBorder="1" applyAlignment="1">
      <alignment horizontal="center" vertical="top" wrapText="1"/>
    </xf>
    <xf numFmtId="0" fontId="15" fillId="0" borderId="68" xfId="3" applyFont="1" applyBorder="1" applyAlignment="1">
      <alignment horizontal="center" vertical="top" wrapText="1"/>
    </xf>
    <xf numFmtId="0" fontId="15" fillId="0" borderId="61" xfId="3" applyFont="1" applyBorder="1" applyAlignment="1">
      <alignment horizontal="center" vertical="top" wrapText="1"/>
    </xf>
    <xf numFmtId="0" fontId="13" fillId="0" borderId="5" xfId="3" applyFont="1" applyBorder="1" applyAlignment="1">
      <alignment horizontal="center" wrapText="1"/>
    </xf>
    <xf numFmtId="0" fontId="13" fillId="0" borderId="28" xfId="3" applyFont="1" applyBorder="1" applyAlignment="1">
      <alignment horizontal="center" wrapText="1"/>
    </xf>
    <xf numFmtId="0" fontId="13" fillId="0" borderId="2" xfId="3" applyFont="1" applyBorder="1" applyAlignment="1">
      <alignment horizontal="center" wrapText="1"/>
    </xf>
    <xf numFmtId="0" fontId="13" fillId="0" borderId="65" xfId="3" applyFont="1" applyBorder="1" applyAlignment="1">
      <alignment horizontal="center" wrapText="1"/>
    </xf>
    <xf numFmtId="0" fontId="13" fillId="0" borderId="7" xfId="3" applyFont="1" applyBorder="1" applyAlignment="1">
      <alignment horizontal="center" wrapText="1"/>
    </xf>
    <xf numFmtId="0" fontId="13" fillId="0" borderId="29" xfId="3" applyFont="1" applyBorder="1" applyAlignment="1">
      <alignment horizontal="center" wrapText="1"/>
    </xf>
    <xf numFmtId="4" fontId="10" fillId="0" borderId="22" xfId="3" applyNumberFormat="1" applyFont="1" applyBorder="1" applyAlignment="1">
      <alignment horizontal="right" wrapText="1"/>
    </xf>
    <xf numFmtId="4" fontId="10" fillId="0" borderId="23" xfId="3" applyNumberFormat="1" applyFont="1" applyBorder="1" applyAlignment="1">
      <alignment horizontal="right" wrapText="1"/>
    </xf>
    <xf numFmtId="166" fontId="15" fillId="0" borderId="35" xfId="3" applyNumberFormat="1" applyFont="1" applyFill="1" applyBorder="1" applyAlignment="1">
      <alignment horizontal="center" wrapText="1"/>
    </xf>
    <xf numFmtId="0" fontId="13" fillId="0" borderId="54" xfId="3" applyFont="1" applyBorder="1" applyAlignment="1">
      <alignment horizontal="center" wrapText="1"/>
    </xf>
    <xf numFmtId="0" fontId="13" fillId="0" borderId="56" xfId="3" applyFont="1" applyBorder="1" applyAlignment="1">
      <alignment horizontal="center" wrapText="1"/>
    </xf>
    <xf numFmtId="0" fontId="13" fillId="0" borderId="55" xfId="3" applyFont="1" applyBorder="1" applyAlignment="1">
      <alignment horizontal="center" wrapText="1"/>
    </xf>
    <xf numFmtId="0" fontId="13" fillId="0" borderId="54" xfId="3" applyFont="1" applyBorder="1" applyAlignment="1">
      <alignment horizontal="left" wrapText="1"/>
    </xf>
    <xf numFmtId="0" fontId="13" fillId="0" borderId="56" xfId="3" applyFont="1" applyBorder="1" applyAlignment="1">
      <alignment horizontal="left" wrapText="1"/>
    </xf>
    <xf numFmtId="0" fontId="13" fillId="0" borderId="55" xfId="3" applyFont="1" applyBorder="1" applyAlignment="1">
      <alignment horizontal="left" wrapText="1"/>
    </xf>
    <xf numFmtId="4" fontId="13" fillId="0" borderId="54" xfId="3" applyNumberFormat="1" applyFont="1" applyBorder="1" applyAlignment="1">
      <alignment horizontal="right" wrapText="1"/>
    </xf>
    <xf numFmtId="4" fontId="13" fillId="0" borderId="56" xfId="3" applyNumberFormat="1" applyFont="1" applyBorder="1" applyAlignment="1">
      <alignment horizontal="right" wrapText="1"/>
    </xf>
    <xf numFmtId="4" fontId="13" fillId="0" borderId="19" xfId="3" applyNumberFormat="1" applyFont="1" applyBorder="1" applyAlignment="1">
      <alignment horizontal="right" wrapText="1"/>
    </xf>
    <xf numFmtId="0" fontId="13" fillId="0" borderId="30" xfId="3" applyFont="1" applyBorder="1" applyAlignment="1">
      <alignment horizontal="left" wrapText="1"/>
    </xf>
    <xf numFmtId="4" fontId="13" fillId="0" borderId="30" xfId="3" applyNumberFormat="1" applyFont="1" applyBorder="1" applyAlignment="1">
      <alignment horizontal="right" wrapText="1"/>
    </xf>
    <xf numFmtId="4" fontId="13" fillId="0" borderId="24" xfId="3" applyNumberFormat="1" applyFont="1" applyBorder="1" applyAlignment="1">
      <alignment horizontal="right" wrapText="1"/>
    </xf>
    <xf numFmtId="4" fontId="17" fillId="2" borderId="5" xfId="3" applyNumberFormat="1" applyFont="1" applyFill="1" applyBorder="1" applyAlignment="1">
      <alignment horizontal="right" wrapText="1"/>
    </xf>
    <xf numFmtId="4" fontId="17" fillId="2" borderId="28" xfId="3" applyNumberFormat="1" applyFont="1" applyFill="1" applyBorder="1" applyAlignment="1">
      <alignment horizontal="right" wrapText="1"/>
    </xf>
    <xf numFmtId="4" fontId="17" fillId="2" borderId="7" xfId="3" applyNumberFormat="1" applyFont="1" applyFill="1" applyBorder="1" applyAlignment="1">
      <alignment horizontal="right" wrapText="1"/>
    </xf>
    <xf numFmtId="4" fontId="17" fillId="2" borderId="29" xfId="3" applyNumberFormat="1" applyFont="1" applyFill="1" applyBorder="1" applyAlignment="1">
      <alignment horizontal="right" wrapText="1"/>
    </xf>
    <xf numFmtId="4" fontId="13" fillId="0" borderId="31" xfId="3" applyNumberFormat="1" applyFont="1" applyBorder="1" applyAlignment="1">
      <alignment horizontal="right" wrapText="1"/>
    </xf>
    <xf numFmtId="4" fontId="13" fillId="0" borderId="32" xfId="3" applyNumberFormat="1" applyFont="1" applyBorder="1" applyAlignment="1">
      <alignment horizontal="right" wrapText="1"/>
    </xf>
    <xf numFmtId="4" fontId="13" fillId="0" borderId="26" xfId="3" applyNumberFormat="1" applyFont="1" applyBorder="1" applyAlignment="1">
      <alignment wrapText="1"/>
    </xf>
    <xf numFmtId="4" fontId="13" fillId="0" borderId="52" xfId="3" applyNumberFormat="1" applyFont="1" applyBorder="1" applyAlignment="1">
      <alignment wrapText="1"/>
    </xf>
    <xf numFmtId="4" fontId="13" fillId="0" borderId="34" xfId="3" applyNumberFormat="1" applyFont="1" applyBorder="1" applyAlignment="1">
      <alignment wrapText="1"/>
    </xf>
    <xf numFmtId="4" fontId="14" fillId="0" borderId="42" xfId="3" applyNumberFormat="1" applyFont="1" applyFill="1" applyBorder="1" applyAlignment="1">
      <alignment horizontal="right" wrapText="1"/>
    </xf>
    <xf numFmtId="4" fontId="14" fillId="0" borderId="20" xfId="3" applyNumberFormat="1" applyFont="1" applyFill="1" applyBorder="1" applyAlignment="1">
      <alignment horizontal="right" wrapText="1"/>
    </xf>
    <xf numFmtId="4" fontId="14" fillId="0" borderId="9" xfId="3" applyNumberFormat="1" applyFont="1" applyBorder="1" applyAlignment="1">
      <alignment wrapText="1"/>
    </xf>
    <xf numFmtId="4" fontId="14" fillId="0" borderId="12" xfId="3" applyNumberFormat="1" applyFont="1" applyBorder="1" applyAlignment="1">
      <alignment wrapText="1"/>
    </xf>
    <xf numFmtId="4" fontId="14" fillId="0" borderId="23" xfId="3" applyNumberFormat="1" applyFont="1" applyBorder="1" applyAlignment="1">
      <alignment wrapText="1"/>
    </xf>
    <xf numFmtId="4" fontId="10" fillId="0" borderId="62" xfId="3" applyNumberFormat="1" applyFont="1" applyBorder="1" applyAlignment="1">
      <alignment horizontal="right" wrapText="1"/>
    </xf>
    <xf numFmtId="4" fontId="10" fillId="0" borderId="63" xfId="3" applyNumberFormat="1" applyFont="1" applyBorder="1" applyAlignment="1">
      <alignment horizontal="right" wrapText="1"/>
    </xf>
    <xf numFmtId="0" fontId="17" fillId="0" borderId="9" xfId="3" applyFont="1" applyBorder="1" applyAlignment="1">
      <alignment horizontal="center" wrapText="1"/>
    </xf>
    <xf numFmtId="0" fontId="17" fillId="0" borderId="12" xfId="3" applyFont="1" applyBorder="1" applyAlignment="1">
      <alignment horizontal="center" wrapText="1"/>
    </xf>
    <xf numFmtId="0" fontId="17" fillId="0" borderId="10" xfId="3" applyFont="1" applyBorder="1" applyAlignment="1">
      <alignment horizontal="center" wrapText="1"/>
    </xf>
    <xf numFmtId="0" fontId="13" fillId="0" borderId="13" xfId="3" applyFont="1" applyBorder="1" applyAlignment="1">
      <alignment horizontal="left" wrapText="1"/>
    </xf>
    <xf numFmtId="0" fontId="13" fillId="0" borderId="15" xfId="3" applyFont="1" applyBorder="1" applyAlignment="1">
      <alignment horizontal="left" wrapText="1"/>
    </xf>
    <xf numFmtId="0" fontId="13" fillId="0" borderId="14" xfId="3" applyFont="1" applyBorder="1" applyAlignment="1">
      <alignment horizontal="left" wrapText="1"/>
    </xf>
    <xf numFmtId="0" fontId="13" fillId="0" borderId="13" xfId="3" applyFont="1" applyBorder="1" applyAlignment="1">
      <alignment horizontal="center" wrapText="1"/>
    </xf>
    <xf numFmtId="0" fontId="13" fillId="0" borderId="15" xfId="3" applyFont="1" applyBorder="1" applyAlignment="1">
      <alignment horizontal="center" wrapText="1"/>
    </xf>
    <xf numFmtId="0" fontId="13" fillId="0" borderId="14" xfId="3" applyFont="1" applyBorder="1" applyAlignment="1">
      <alignment horizontal="center" wrapText="1"/>
    </xf>
    <xf numFmtId="4" fontId="10" fillId="0" borderId="33" xfId="3" applyNumberFormat="1" applyFont="1" applyBorder="1" applyAlignment="1">
      <alignment wrapText="1"/>
    </xf>
    <xf numFmtId="4" fontId="10" fillId="0" borderId="34" xfId="3" applyNumberFormat="1" applyFont="1" applyBorder="1" applyAlignment="1">
      <alignment wrapText="1"/>
    </xf>
    <xf numFmtId="4" fontId="10" fillId="0" borderId="17" xfId="3" applyNumberFormat="1" applyFont="1" applyBorder="1" applyAlignment="1">
      <alignment horizontal="right" wrapText="1"/>
    </xf>
    <xf numFmtId="166" fontId="15" fillId="0" borderId="53" xfId="3" applyNumberFormat="1" applyFont="1" applyFill="1" applyBorder="1" applyAlignment="1">
      <alignment horizontal="center" wrapText="1"/>
    </xf>
    <xf numFmtId="4" fontId="13" fillId="0" borderId="17" xfId="3" applyNumberFormat="1" applyFont="1" applyBorder="1" applyAlignment="1">
      <alignment horizontal="right" wrapText="1"/>
    </xf>
    <xf numFmtId="4" fontId="10" fillId="0" borderId="18" xfId="3" applyNumberFormat="1" applyFont="1" applyBorder="1" applyAlignment="1">
      <alignment horizontal="right" wrapText="1"/>
    </xf>
    <xf numFmtId="4" fontId="10" fillId="0" borderId="19" xfId="3" applyNumberFormat="1" applyFont="1" applyBorder="1" applyAlignment="1">
      <alignment horizontal="right" wrapText="1"/>
    </xf>
    <xf numFmtId="4" fontId="14" fillId="0" borderId="20" xfId="3" applyNumberFormat="1" applyFont="1" applyBorder="1" applyAlignment="1">
      <alignment horizontal="right" wrapText="1"/>
    </xf>
    <xf numFmtId="4" fontId="14" fillId="0" borderId="21" xfId="3" applyNumberFormat="1" applyFont="1" applyBorder="1" applyAlignment="1">
      <alignment horizontal="right" wrapText="1"/>
    </xf>
    <xf numFmtId="4" fontId="13" fillId="0" borderId="25" xfId="3" applyNumberFormat="1" applyFont="1" applyBorder="1" applyAlignment="1">
      <alignment horizontal="right" wrapText="1"/>
    </xf>
    <xf numFmtId="0" fontId="10" fillId="0" borderId="39" xfId="3" applyFont="1" applyBorder="1" applyAlignment="1">
      <alignment horizontal="center" wrapText="1"/>
    </xf>
    <xf numFmtId="0" fontId="10" fillId="0" borderId="31" xfId="3" applyFont="1" applyBorder="1" applyAlignment="1">
      <alignment horizontal="center" wrapText="1"/>
    </xf>
    <xf numFmtId="4" fontId="14" fillId="2" borderId="11" xfId="3" applyNumberFormat="1" applyFont="1" applyFill="1" applyBorder="1" applyAlignment="1">
      <alignment horizontal="right" wrapText="1"/>
    </xf>
    <xf numFmtId="0" fontId="14" fillId="2" borderId="46" xfId="3" applyFont="1" applyFill="1" applyBorder="1" applyAlignment="1">
      <alignment horizontal="right" wrapText="1"/>
    </xf>
    <xf numFmtId="0" fontId="14" fillId="2" borderId="28" xfId="3" applyFont="1" applyFill="1" applyBorder="1" applyAlignment="1">
      <alignment horizontal="right" wrapText="1"/>
    </xf>
    <xf numFmtId="0" fontId="14" fillId="2" borderId="16" xfId="3" applyFont="1" applyFill="1" applyBorder="1" applyAlignment="1">
      <alignment horizontal="right" wrapText="1"/>
    </xf>
    <xf numFmtId="0" fontId="14" fillId="2" borderId="1" xfId="3" applyFont="1" applyFill="1" applyBorder="1" applyAlignment="1">
      <alignment horizontal="right" wrapText="1"/>
    </xf>
    <xf numFmtId="0" fontId="14" fillId="2" borderId="29" xfId="3" applyFont="1" applyFill="1" applyBorder="1" applyAlignment="1">
      <alignment horizontal="right" wrapText="1"/>
    </xf>
    <xf numFmtId="165" fontId="14" fillId="2" borderId="44" xfId="3" applyNumberFormat="1" applyFont="1" applyFill="1" applyBorder="1" applyAlignment="1">
      <alignment horizontal="center" vertical="center" wrapText="1"/>
    </xf>
    <xf numFmtId="165" fontId="14" fillId="2" borderId="39" xfId="3" applyNumberFormat="1" applyFont="1" applyFill="1" applyBorder="1" applyAlignment="1">
      <alignment horizontal="center" vertical="center" wrapText="1"/>
    </xf>
    <xf numFmtId="165" fontId="14" fillId="2" borderId="45" xfId="3" applyNumberFormat="1" applyFont="1" applyFill="1" applyBorder="1" applyAlignment="1">
      <alignment horizontal="center" vertical="center" wrapText="1"/>
    </xf>
    <xf numFmtId="165" fontId="14" fillId="2" borderId="31" xfId="3" applyNumberFormat="1" applyFont="1" applyFill="1" applyBorder="1" applyAlignment="1">
      <alignment horizontal="center" vertical="center" wrapText="1"/>
    </xf>
    <xf numFmtId="0" fontId="17" fillId="0" borderId="42" xfId="3" applyFont="1" applyBorder="1" applyAlignment="1">
      <alignment horizontal="center" wrapText="1"/>
    </xf>
    <xf numFmtId="0" fontId="14" fillId="0" borderId="42" xfId="3" applyFont="1" applyBorder="1" applyAlignment="1">
      <alignment horizontal="center" wrapText="1"/>
    </xf>
    <xf numFmtId="0" fontId="13" fillId="0" borderId="35" xfId="3" applyFont="1" applyBorder="1" applyAlignment="1">
      <alignment horizontal="left"/>
    </xf>
    <xf numFmtId="0" fontId="13" fillId="0" borderId="37" xfId="3" applyFont="1" applyBorder="1" applyAlignment="1">
      <alignment horizontal="left"/>
    </xf>
    <xf numFmtId="166" fontId="15" fillId="0" borderId="30" xfId="3" applyNumberFormat="1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14" fillId="2" borderId="11" xfId="3" applyFont="1" applyFill="1" applyBorder="1" applyAlignment="1">
      <alignment horizontal="center" vertical="center" wrapText="1"/>
    </xf>
    <xf numFmtId="0" fontId="14" fillId="2" borderId="46" xfId="3" applyFont="1" applyFill="1" applyBorder="1" applyAlignment="1">
      <alignment horizontal="center" vertical="center" wrapText="1"/>
    </xf>
    <xf numFmtId="0" fontId="14" fillId="2" borderId="28" xfId="3" applyFont="1" applyFill="1" applyBorder="1" applyAlignment="1">
      <alignment horizontal="center" vertical="center" wrapText="1"/>
    </xf>
    <xf numFmtId="0" fontId="14" fillId="2" borderId="16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2" borderId="29" xfId="3" applyFont="1" applyFill="1" applyBorder="1" applyAlignment="1">
      <alignment horizontal="center" vertical="center" wrapText="1"/>
    </xf>
    <xf numFmtId="4" fontId="13" fillId="0" borderId="53" xfId="3" applyNumberFormat="1" applyFont="1" applyBorder="1" applyAlignment="1">
      <alignment horizontal="right" wrapText="1"/>
    </xf>
    <xf numFmtId="4" fontId="13" fillId="0" borderId="59" xfId="3" applyNumberFormat="1" applyFont="1" applyBorder="1" applyAlignment="1">
      <alignment horizontal="right" wrapText="1"/>
    </xf>
    <xf numFmtId="4" fontId="10" fillId="0" borderId="7" xfId="3" applyNumberFormat="1" applyFont="1" applyBorder="1" applyAlignment="1">
      <alignment horizontal="right" wrapText="1"/>
    </xf>
    <xf numFmtId="4" fontId="10" fillId="0" borderId="29" xfId="3" applyNumberFormat="1" applyFont="1" applyBorder="1" applyAlignment="1">
      <alignment horizontal="right" wrapText="1"/>
    </xf>
    <xf numFmtId="0" fontId="13" fillId="0" borderId="6" xfId="3" applyFont="1" applyBorder="1" applyAlignment="1">
      <alignment horizontal="center" wrapText="1"/>
    </xf>
    <xf numFmtId="0" fontId="13" fillId="0" borderId="3" xfId="3" applyFont="1" applyBorder="1" applyAlignment="1">
      <alignment horizontal="center" wrapText="1"/>
    </xf>
    <xf numFmtId="0" fontId="13" fillId="0" borderId="8" xfId="3" applyFont="1" applyBorder="1" applyAlignment="1">
      <alignment horizontal="center" wrapText="1"/>
    </xf>
    <xf numFmtId="4" fontId="14" fillId="2" borderId="49" xfId="3" applyNumberFormat="1" applyFont="1" applyFill="1" applyBorder="1" applyAlignment="1">
      <alignment horizontal="right" wrapText="1"/>
    </xf>
    <xf numFmtId="4" fontId="14" fillId="2" borderId="50" xfId="3" applyNumberFormat="1" applyFont="1" applyFill="1" applyBorder="1" applyAlignment="1">
      <alignment horizontal="right" wrapText="1"/>
    </xf>
    <xf numFmtId="4" fontId="14" fillId="2" borderId="51" xfId="3" applyNumberFormat="1" applyFont="1" applyFill="1" applyBorder="1" applyAlignment="1">
      <alignment horizontal="right" wrapText="1"/>
    </xf>
    <xf numFmtId="0" fontId="15" fillId="0" borderId="11" xfId="3" applyFont="1" applyFill="1" applyBorder="1" applyAlignment="1">
      <alignment horizontal="center" vertical="top" wrapText="1"/>
    </xf>
    <xf numFmtId="0" fontId="15" fillId="0" borderId="6" xfId="3" applyFont="1" applyFill="1" applyBorder="1" applyAlignment="1">
      <alignment horizontal="center" vertical="top" wrapText="1"/>
    </xf>
    <xf numFmtId="0" fontId="15" fillId="0" borderId="16" xfId="3" applyFont="1" applyFill="1" applyBorder="1" applyAlignment="1">
      <alignment horizontal="center" vertical="top" wrapText="1"/>
    </xf>
    <xf numFmtId="0" fontId="15" fillId="0" borderId="8" xfId="3" applyFont="1" applyFill="1" applyBorder="1" applyAlignment="1">
      <alignment horizontal="center" vertical="top" wrapText="1"/>
    </xf>
    <xf numFmtId="0" fontId="13" fillId="0" borderId="5" xfId="3" applyFont="1" applyFill="1" applyBorder="1" applyAlignment="1">
      <alignment horizontal="center" wrapText="1"/>
    </xf>
    <xf numFmtId="0" fontId="13" fillId="0" borderId="6" xfId="3" applyFont="1" applyFill="1" applyBorder="1" applyAlignment="1">
      <alignment horizontal="center" wrapText="1"/>
    </xf>
    <xf numFmtId="0" fontId="13" fillId="0" borderId="7" xfId="3" applyFont="1" applyFill="1" applyBorder="1" applyAlignment="1">
      <alignment horizontal="center" wrapText="1"/>
    </xf>
    <xf numFmtId="0" fontId="13" fillId="0" borderId="8" xfId="3" applyFont="1" applyFill="1" applyBorder="1" applyAlignment="1">
      <alignment horizontal="center" wrapText="1"/>
    </xf>
    <xf numFmtId="166" fontId="15" fillId="0" borderId="9" xfId="3" applyNumberFormat="1" applyFont="1" applyFill="1" applyBorder="1" applyAlignment="1">
      <alignment horizontal="center" wrapText="1"/>
    </xf>
    <xf numFmtId="166" fontId="15" fillId="0" borderId="10" xfId="3" applyNumberFormat="1" applyFont="1" applyFill="1" applyBorder="1" applyAlignment="1">
      <alignment horizontal="center" wrapText="1"/>
    </xf>
    <xf numFmtId="166" fontId="15" fillId="0" borderId="54" xfId="3" applyNumberFormat="1" applyFont="1" applyFill="1" applyBorder="1" applyAlignment="1">
      <alignment horizontal="center" wrapText="1"/>
    </xf>
    <xf numFmtId="166" fontId="15" fillId="0" borderId="55" xfId="3" applyNumberFormat="1" applyFont="1" applyFill="1" applyBorder="1" applyAlignment="1">
      <alignment horizontal="center" wrapText="1"/>
    </xf>
    <xf numFmtId="0" fontId="17" fillId="0" borderId="9" xfId="3" applyFont="1" applyFill="1" applyBorder="1" applyAlignment="1">
      <alignment horizontal="center" wrapText="1"/>
    </xf>
    <xf numFmtId="0" fontId="17" fillId="0" borderId="12" xfId="3" applyFont="1" applyFill="1" applyBorder="1" applyAlignment="1">
      <alignment horizontal="center" wrapText="1"/>
    </xf>
    <xf numFmtId="0" fontId="17" fillId="0" borderId="10" xfId="3" applyFont="1" applyFill="1" applyBorder="1" applyAlignment="1">
      <alignment horizontal="center" wrapText="1"/>
    </xf>
    <xf numFmtId="0" fontId="13" fillId="0" borderId="54" xfId="3" applyFont="1" applyFill="1" applyBorder="1" applyAlignment="1">
      <alignment horizontal="center" wrapText="1"/>
    </xf>
    <xf numFmtId="0" fontId="13" fillId="0" borderId="56" xfId="3" applyFont="1" applyFill="1" applyBorder="1" applyAlignment="1">
      <alignment horizontal="center" wrapText="1"/>
    </xf>
    <xf numFmtId="0" fontId="13" fillId="0" borderId="55" xfId="3" applyFont="1" applyFill="1" applyBorder="1" applyAlignment="1">
      <alignment horizontal="center" wrapText="1"/>
    </xf>
    <xf numFmtId="0" fontId="13" fillId="0" borderId="54" xfId="3" applyFont="1" applyFill="1" applyBorder="1" applyAlignment="1">
      <alignment horizontal="left" wrapText="1"/>
    </xf>
    <xf numFmtId="0" fontId="13" fillId="0" borderId="56" xfId="3" applyFont="1" applyFill="1" applyBorder="1" applyAlignment="1">
      <alignment horizontal="left" wrapText="1"/>
    </xf>
    <xf numFmtId="0" fontId="13" fillId="0" borderId="55" xfId="3" applyFont="1" applyFill="1" applyBorder="1" applyAlignment="1">
      <alignment horizontal="left" wrapText="1"/>
    </xf>
    <xf numFmtId="4" fontId="13" fillId="0" borderId="54" xfId="3" applyNumberFormat="1" applyFont="1" applyFill="1" applyBorder="1" applyAlignment="1">
      <alignment horizontal="right" wrapText="1"/>
    </xf>
    <xf numFmtId="4" fontId="13" fillId="0" borderId="56" xfId="3" applyNumberFormat="1" applyFont="1" applyFill="1" applyBorder="1" applyAlignment="1">
      <alignment horizontal="right" wrapText="1"/>
    </xf>
    <xf numFmtId="4" fontId="13" fillId="0" borderId="19" xfId="3" applyNumberFormat="1" applyFont="1" applyFill="1" applyBorder="1" applyAlignment="1">
      <alignment horizontal="right" wrapText="1"/>
    </xf>
    <xf numFmtId="4" fontId="13" fillId="0" borderId="18" xfId="3" applyNumberFormat="1" applyFont="1" applyFill="1" applyBorder="1" applyAlignment="1">
      <alignment horizontal="right" wrapText="1"/>
    </xf>
    <xf numFmtId="0" fontId="13" fillId="0" borderId="26" xfId="3" applyFont="1" applyBorder="1" applyAlignment="1">
      <alignment horizontal="center" wrapText="1"/>
    </xf>
    <xf numFmtId="0" fontId="13" fillId="0" borderId="52" xfId="3" applyFont="1" applyBorder="1" applyAlignment="1">
      <alignment horizontal="center" wrapText="1"/>
    </xf>
    <xf numFmtId="0" fontId="13" fillId="0" borderId="27" xfId="3" applyFont="1" applyBorder="1" applyAlignment="1">
      <alignment horizontal="center" wrapText="1"/>
    </xf>
    <xf numFmtId="0" fontId="13" fillId="0" borderId="53" xfId="3" applyFont="1" applyFill="1" applyBorder="1" applyAlignment="1">
      <alignment horizontal="center" wrapText="1"/>
    </xf>
    <xf numFmtId="0" fontId="13" fillId="0" borderId="53" xfId="3" applyFont="1" applyFill="1" applyBorder="1" applyAlignment="1">
      <alignment horizontal="left" wrapText="1"/>
    </xf>
    <xf numFmtId="4" fontId="13" fillId="0" borderId="53" xfId="3" applyNumberFormat="1" applyFont="1" applyFill="1" applyBorder="1" applyAlignment="1">
      <alignment horizontal="right" wrapText="1"/>
    </xf>
    <xf numFmtId="4" fontId="13" fillId="0" borderId="59" xfId="3" applyNumberFormat="1" applyFont="1" applyFill="1" applyBorder="1" applyAlignment="1">
      <alignment horizontal="right" wrapText="1"/>
    </xf>
    <xf numFmtId="0" fontId="13" fillId="0" borderId="57" xfId="3" applyFont="1" applyBorder="1" applyAlignment="1">
      <alignment horizontal="center" wrapText="1"/>
    </xf>
    <xf numFmtId="0" fontId="13" fillId="0" borderId="53" xfId="3" applyFont="1" applyBorder="1" applyAlignment="1">
      <alignment horizontal="center" wrapText="1"/>
    </xf>
    <xf numFmtId="0" fontId="13" fillId="0" borderId="53" xfId="3" applyFont="1" applyBorder="1" applyAlignment="1">
      <alignment horizontal="left" wrapText="1"/>
    </xf>
    <xf numFmtId="166" fontId="15" fillId="0" borderId="54" xfId="3" applyNumberFormat="1" applyFont="1" applyBorder="1" applyAlignment="1">
      <alignment horizontal="center" wrapText="1"/>
    </xf>
    <xf numFmtId="166" fontId="15" fillId="0" borderId="55" xfId="3" applyNumberFormat="1" applyFont="1" applyBorder="1" applyAlignment="1">
      <alignment horizontal="center" wrapText="1"/>
    </xf>
    <xf numFmtId="0" fontId="15" fillId="0" borderId="10" xfId="3" applyFont="1" applyBorder="1" applyAlignment="1">
      <alignment horizontal="center" wrapText="1"/>
    </xf>
    <xf numFmtId="0" fontId="13" fillId="0" borderId="2" xfId="3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4" fontId="10" fillId="0" borderId="12" xfId="3" applyNumberFormat="1" applyFont="1" applyBorder="1" applyAlignment="1">
      <alignment horizontal="right" wrapText="1"/>
    </xf>
    <xf numFmtId="4" fontId="10" fillId="0" borderId="15" xfId="3" applyNumberFormat="1" applyFont="1" applyBorder="1" applyAlignment="1">
      <alignment horizontal="right" wrapText="1"/>
    </xf>
    <xf numFmtId="4" fontId="14" fillId="0" borderId="22" xfId="3" applyNumberFormat="1" applyFont="1" applyBorder="1" applyAlignment="1">
      <alignment horizontal="right" wrapText="1"/>
    </xf>
    <xf numFmtId="4" fontId="13" fillId="0" borderId="35" xfId="3" applyNumberFormat="1" applyFont="1" applyFill="1" applyBorder="1" applyAlignment="1">
      <alignment horizontal="right" wrapText="1"/>
    </xf>
    <xf numFmtId="4" fontId="13" fillId="0" borderId="36" xfId="3" applyNumberFormat="1" applyFont="1" applyFill="1" applyBorder="1" applyAlignment="1">
      <alignment horizontal="right" wrapText="1"/>
    </xf>
    <xf numFmtId="4" fontId="7" fillId="0" borderId="33" xfId="3" applyNumberFormat="1" applyFont="1" applyBorder="1" applyAlignment="1">
      <alignment horizontal="right" wrapText="1"/>
    </xf>
    <xf numFmtId="4" fontId="7" fillId="0" borderId="34" xfId="3" applyNumberFormat="1" applyFont="1" applyBorder="1" applyAlignment="1">
      <alignment horizontal="right" wrapText="1"/>
    </xf>
    <xf numFmtId="166" fontId="15" fillId="0" borderId="56" xfId="3" applyNumberFormat="1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164" fontId="9" fillId="0" borderId="0" xfId="0" applyNumberFormat="1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0" fontId="19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18" fillId="0" borderId="35" xfId="3" applyFont="1" applyBorder="1" applyAlignment="1">
      <alignment horizontal="left" wrapText="1"/>
    </xf>
    <xf numFmtId="166" fontId="15" fillId="0" borderId="26" xfId="3" applyNumberFormat="1" applyFont="1" applyFill="1" applyBorder="1" applyAlignment="1">
      <alignment horizontal="center" wrapText="1"/>
    </xf>
    <xf numFmtId="166" fontId="15" fillId="0" borderId="27" xfId="3" applyNumberFormat="1" applyFont="1" applyFill="1" applyBorder="1" applyAlignment="1">
      <alignment horizontal="center" wrapText="1"/>
    </xf>
    <xf numFmtId="0" fontId="13" fillId="0" borderId="26" xfId="3" applyFont="1" applyFill="1" applyBorder="1" applyAlignment="1">
      <alignment horizontal="center" wrapText="1"/>
    </xf>
    <xf numFmtId="0" fontId="13" fillId="0" borderId="52" xfId="3" applyFont="1" applyFill="1" applyBorder="1" applyAlignment="1">
      <alignment horizontal="center" wrapText="1"/>
    </xf>
    <xf numFmtId="4" fontId="13" fillId="0" borderId="18" xfId="3" applyNumberFormat="1" applyFont="1" applyBorder="1" applyAlignment="1">
      <alignment horizontal="right" wrapText="1"/>
    </xf>
    <xf numFmtId="4" fontId="14" fillId="0" borderId="22" xfId="3" applyNumberFormat="1" applyFont="1" applyFill="1" applyBorder="1" applyAlignment="1">
      <alignment horizontal="right" wrapText="1"/>
    </xf>
    <xf numFmtId="4" fontId="7" fillId="0" borderId="64" xfId="3" applyNumberFormat="1" applyFont="1" applyBorder="1" applyAlignment="1">
      <alignment horizontal="right" wrapText="1"/>
    </xf>
    <xf numFmtId="4" fontId="10" fillId="0" borderId="41" xfId="3" applyNumberFormat="1" applyFont="1" applyBorder="1" applyAlignment="1">
      <alignment horizontal="right" wrapText="1"/>
    </xf>
    <xf numFmtId="4" fontId="10" fillId="0" borderId="20" xfId="3" applyNumberFormat="1" applyFont="1" applyBorder="1" applyAlignment="1">
      <alignment horizontal="right" wrapText="1"/>
    </xf>
    <xf numFmtId="4" fontId="10" fillId="0" borderId="55" xfId="3" applyNumberFormat="1" applyFont="1" applyBorder="1" applyAlignment="1">
      <alignment horizontal="right" wrapText="1"/>
    </xf>
    <xf numFmtId="4" fontId="10" fillId="0" borderId="38" xfId="3" applyNumberFormat="1" applyFont="1" applyBorder="1" applyAlignment="1">
      <alignment horizontal="right" wrapText="1"/>
    </xf>
    <xf numFmtId="0" fontId="15" fillId="0" borderId="54" xfId="3" applyFont="1" applyBorder="1" applyAlignment="1">
      <alignment horizontal="center" vertical="top" wrapText="1"/>
    </xf>
    <xf numFmtId="0" fontId="15" fillId="0" borderId="55" xfId="3" applyFont="1" applyBorder="1" applyAlignment="1">
      <alignment horizontal="center" vertical="top" wrapText="1"/>
    </xf>
    <xf numFmtId="4" fontId="10" fillId="0" borderId="18" xfId="3" applyNumberFormat="1" applyFont="1" applyBorder="1" applyAlignment="1">
      <alignment wrapText="1"/>
    </xf>
    <xf numFmtId="4" fontId="10" fillId="0" borderId="19" xfId="3" applyNumberFormat="1" applyFont="1" applyBorder="1" applyAlignment="1">
      <alignment wrapText="1"/>
    </xf>
    <xf numFmtId="4" fontId="13" fillId="0" borderId="13" xfId="3" applyNumberFormat="1" applyFont="1" applyBorder="1" applyAlignment="1">
      <alignment horizontal="right" wrapText="1"/>
    </xf>
    <xf numFmtId="4" fontId="13" fillId="0" borderId="15" xfId="3" applyNumberFormat="1" applyFont="1" applyBorder="1" applyAlignment="1">
      <alignment horizontal="right" wrapText="1"/>
    </xf>
    <xf numFmtId="4" fontId="13" fillId="0" borderId="63" xfId="3" applyNumberFormat="1" applyFont="1" applyBorder="1" applyAlignment="1">
      <alignment horizontal="right" wrapText="1"/>
    </xf>
    <xf numFmtId="4" fontId="13" fillId="0" borderId="17" xfId="3" applyNumberFormat="1" applyFont="1" applyFill="1" applyBorder="1" applyAlignment="1">
      <alignment horizontal="right" wrapText="1"/>
    </xf>
    <xf numFmtId="4" fontId="14" fillId="0" borderId="21" xfId="3" applyNumberFormat="1" applyFont="1" applyFill="1" applyBorder="1" applyAlignment="1">
      <alignment horizontal="right" wrapText="1"/>
    </xf>
    <xf numFmtId="4" fontId="13" fillId="0" borderId="64" xfId="3" applyNumberFormat="1" applyFont="1" applyFill="1" applyBorder="1" applyAlignment="1">
      <alignment horizontal="right" wrapText="1"/>
    </xf>
    <xf numFmtId="4" fontId="13" fillId="0" borderId="54" xfId="3" applyNumberFormat="1" applyFont="1" applyBorder="1" applyAlignment="1">
      <alignment wrapText="1"/>
    </xf>
    <xf numFmtId="4" fontId="13" fillId="0" borderId="56" xfId="3" applyNumberFormat="1" applyFont="1" applyBorder="1" applyAlignment="1">
      <alignment wrapText="1"/>
    </xf>
    <xf numFmtId="4" fontId="13" fillId="0" borderId="19" xfId="3" applyNumberFormat="1" applyFont="1" applyBorder="1" applyAlignment="1">
      <alignment wrapText="1"/>
    </xf>
    <xf numFmtId="4" fontId="13" fillId="0" borderId="33" xfId="3" applyNumberFormat="1" applyFont="1" applyBorder="1" applyAlignment="1">
      <alignment wrapText="1"/>
    </xf>
    <xf numFmtId="4" fontId="13" fillId="0" borderId="35" xfId="3" applyNumberFormat="1" applyFont="1" applyBorder="1" applyAlignment="1">
      <alignment wrapText="1"/>
    </xf>
    <xf numFmtId="4" fontId="13" fillId="0" borderId="36" xfId="3" applyNumberFormat="1" applyFont="1" applyBorder="1" applyAlignment="1">
      <alignment wrapText="1"/>
    </xf>
    <xf numFmtId="4" fontId="13" fillId="0" borderId="37" xfId="3" applyNumberFormat="1" applyFont="1" applyBorder="1" applyAlignment="1">
      <alignment wrapText="1"/>
    </xf>
    <xf numFmtId="4" fontId="13" fillId="0" borderId="38" xfId="3" applyNumberFormat="1" applyFont="1" applyBorder="1" applyAlignment="1">
      <alignment wrapText="1"/>
    </xf>
    <xf numFmtId="4" fontId="13" fillId="0" borderId="18" xfId="3" applyNumberFormat="1" applyFont="1" applyBorder="1" applyAlignment="1">
      <alignment wrapText="1"/>
    </xf>
    <xf numFmtId="4" fontId="13" fillId="0" borderId="62" xfId="3" applyNumberFormat="1" applyFont="1" applyBorder="1" applyAlignment="1">
      <alignment horizontal="right" wrapText="1"/>
    </xf>
    <xf numFmtId="4" fontId="14" fillId="0" borderId="42" xfId="3" applyNumberFormat="1" applyFont="1" applyBorder="1" applyAlignment="1">
      <alignment horizontal="right" wrapText="1"/>
    </xf>
    <xf numFmtId="4" fontId="10" fillId="0" borderId="22" xfId="3" applyNumberFormat="1" applyFont="1" applyBorder="1" applyAlignment="1">
      <alignment wrapText="1"/>
    </xf>
    <xf numFmtId="4" fontId="10" fillId="0" borderId="23" xfId="3" applyNumberFormat="1" applyFont="1" applyBorder="1" applyAlignment="1">
      <alignment wrapText="1"/>
    </xf>
    <xf numFmtId="4" fontId="7" fillId="0" borderId="21" xfId="3" applyNumberFormat="1" applyFont="1" applyBorder="1" applyAlignment="1">
      <alignment horizontal="right" wrapText="1"/>
    </xf>
    <xf numFmtId="4" fontId="13" fillId="0" borderId="64" xfId="3" applyNumberFormat="1" applyFont="1" applyBorder="1" applyAlignment="1">
      <alignment horizontal="right" wrapText="1"/>
    </xf>
    <xf numFmtId="4" fontId="7" fillId="0" borderId="66" xfId="3" applyNumberFormat="1" applyFont="1" applyBorder="1" applyAlignment="1">
      <alignment horizontal="right" wrapText="1"/>
    </xf>
    <xf numFmtId="4" fontId="7" fillId="0" borderId="67" xfId="3" applyNumberFormat="1" applyFont="1" applyBorder="1" applyAlignment="1">
      <alignment horizontal="right" wrapText="1"/>
    </xf>
    <xf numFmtId="4" fontId="7" fillId="2" borderId="49" xfId="3" applyNumberFormat="1" applyFont="1" applyFill="1" applyBorder="1" applyAlignment="1">
      <alignment horizontal="right" wrapText="1"/>
    </xf>
    <xf numFmtId="4" fontId="7" fillId="2" borderId="51" xfId="3" applyNumberFormat="1" applyFont="1" applyFill="1" applyBorder="1" applyAlignment="1">
      <alignment horizontal="right" wrapText="1"/>
    </xf>
    <xf numFmtId="4" fontId="10" fillId="0" borderId="66" xfId="3" applyNumberFormat="1" applyFont="1" applyBorder="1" applyAlignment="1">
      <alignment horizontal="right" wrapText="1"/>
    </xf>
    <xf numFmtId="4" fontId="10" fillId="0" borderId="67" xfId="3" applyNumberFormat="1" applyFont="1" applyBorder="1" applyAlignment="1">
      <alignment horizontal="right" wrapText="1"/>
    </xf>
    <xf numFmtId="4" fontId="10" fillId="0" borderId="5" xfId="3" applyNumberFormat="1" applyFont="1" applyBorder="1" applyAlignment="1">
      <alignment horizontal="center" wrapText="1"/>
    </xf>
    <xf numFmtId="4" fontId="10" fillId="0" borderId="28" xfId="3" applyNumberFormat="1" applyFont="1" applyBorder="1" applyAlignment="1">
      <alignment horizontal="center" wrapText="1"/>
    </xf>
    <xf numFmtId="4" fontId="10" fillId="0" borderId="7" xfId="3" applyNumberFormat="1" applyFont="1" applyBorder="1" applyAlignment="1">
      <alignment horizontal="center" wrapText="1"/>
    </xf>
    <xf numFmtId="4" fontId="10" fillId="0" borderId="29" xfId="3" applyNumberFormat="1" applyFont="1" applyBorder="1" applyAlignment="1">
      <alignment horizontal="center" wrapText="1"/>
    </xf>
    <xf numFmtId="4" fontId="10" fillId="0" borderId="0" xfId="3" applyNumberFormat="1" applyFont="1" applyBorder="1" applyAlignment="1">
      <alignment horizontal="right" wrapText="1"/>
    </xf>
    <xf numFmtId="4" fontId="10" fillId="0" borderId="33" xfId="3" applyNumberFormat="1" applyFont="1" applyFill="1" applyBorder="1" applyAlignment="1">
      <alignment horizontal="right" wrapText="1"/>
    </xf>
    <xf numFmtId="4" fontId="10" fillId="0" borderId="34" xfId="3" applyNumberFormat="1" applyFont="1" applyFill="1" applyBorder="1" applyAlignment="1">
      <alignment horizontal="right" wrapText="1"/>
    </xf>
    <xf numFmtId="4" fontId="7" fillId="0" borderId="66" xfId="3" applyNumberFormat="1" applyFont="1" applyFill="1" applyBorder="1" applyAlignment="1">
      <alignment horizontal="right" wrapText="1"/>
    </xf>
    <xf numFmtId="4" fontId="7" fillId="0" borderId="67" xfId="3" applyNumberFormat="1" applyFont="1" applyFill="1" applyBorder="1" applyAlignment="1">
      <alignment horizontal="right" wrapText="1"/>
    </xf>
    <xf numFmtId="4" fontId="7" fillId="0" borderId="33" xfId="3" applyNumberFormat="1" applyFont="1" applyFill="1" applyBorder="1" applyAlignment="1">
      <alignment horizontal="right" wrapText="1"/>
    </xf>
    <xf numFmtId="4" fontId="7" fillId="0" borderId="34" xfId="3" applyNumberFormat="1" applyFont="1" applyFill="1" applyBorder="1" applyAlignment="1">
      <alignment horizontal="right" wrapText="1"/>
    </xf>
    <xf numFmtId="4" fontId="10" fillId="0" borderId="18" xfId="3" applyNumberFormat="1" applyFont="1" applyFill="1" applyBorder="1" applyAlignment="1">
      <alignment horizontal="right" wrapText="1"/>
    </xf>
    <xf numFmtId="4" fontId="10" fillId="0" borderId="19" xfId="3" applyNumberFormat="1" applyFont="1" applyFill="1" applyBorder="1" applyAlignment="1">
      <alignment horizontal="right" wrapText="1"/>
    </xf>
    <xf numFmtId="4" fontId="7" fillId="0" borderId="22" xfId="3" applyNumberFormat="1" applyFont="1" applyFill="1" applyBorder="1" applyAlignment="1">
      <alignment horizontal="right" wrapText="1"/>
    </xf>
    <xf numFmtId="4" fontId="7" fillId="0" borderId="23" xfId="3" applyNumberFormat="1" applyFont="1" applyFill="1" applyBorder="1" applyAlignment="1">
      <alignment horizontal="right" wrapText="1"/>
    </xf>
    <xf numFmtId="4" fontId="10" fillId="0" borderId="62" xfId="3" applyNumberFormat="1" applyFont="1" applyFill="1" applyBorder="1" applyAlignment="1">
      <alignment horizontal="right" wrapText="1"/>
    </xf>
    <xf numFmtId="4" fontId="10" fillId="0" borderId="63" xfId="3" applyNumberFormat="1" applyFont="1" applyFill="1" applyBorder="1" applyAlignment="1">
      <alignment horizontal="right" wrapText="1"/>
    </xf>
    <xf numFmtId="4" fontId="17" fillId="2" borderId="70" xfId="3" applyNumberFormat="1" applyFont="1" applyFill="1" applyBorder="1" applyAlignment="1">
      <alignment horizontal="right" wrapText="1"/>
    </xf>
    <xf numFmtId="4" fontId="17" fillId="2" borderId="71" xfId="3" applyNumberFormat="1" applyFont="1" applyFill="1" applyBorder="1" applyAlignment="1">
      <alignment horizontal="right" wrapText="1"/>
    </xf>
    <xf numFmtId="4" fontId="10" fillId="0" borderId="68" xfId="3" applyNumberFormat="1" applyFont="1" applyFill="1" applyBorder="1" applyAlignment="1">
      <alignment horizontal="center" wrapText="1"/>
    </xf>
    <xf numFmtId="4" fontId="10" fillId="0" borderId="69" xfId="3" applyNumberFormat="1" applyFont="1" applyFill="1" applyBorder="1" applyAlignment="1">
      <alignment horizontal="center" wrapText="1"/>
    </xf>
    <xf numFmtId="0" fontId="13" fillId="0" borderId="35" xfId="3" applyFont="1" applyFill="1" applyBorder="1" applyAlignment="1">
      <alignment horizontal="left" wrapText="1"/>
    </xf>
    <xf numFmtId="0" fontId="14" fillId="0" borderId="9" xfId="3" applyFont="1" applyFill="1" applyBorder="1" applyAlignment="1">
      <alignment horizontal="center" wrapText="1"/>
    </xf>
    <xf numFmtId="0" fontId="14" fillId="0" borderId="12" xfId="3" applyFont="1" applyFill="1" applyBorder="1" applyAlignment="1">
      <alignment horizontal="center" wrapText="1"/>
    </xf>
    <xf numFmtId="0" fontId="14" fillId="0" borderId="10" xfId="3" applyFont="1" applyFill="1" applyBorder="1" applyAlignment="1">
      <alignment horizontal="center" wrapText="1"/>
    </xf>
    <xf numFmtId="4" fontId="13" fillId="0" borderId="37" xfId="3" applyNumberFormat="1" applyFont="1" applyFill="1" applyBorder="1" applyAlignment="1">
      <alignment horizontal="right" wrapText="1"/>
    </xf>
    <xf numFmtId="4" fontId="13" fillId="0" borderId="38" xfId="3" applyNumberFormat="1" applyFont="1" applyFill="1" applyBorder="1" applyAlignment="1">
      <alignment horizontal="right" wrapText="1"/>
    </xf>
    <xf numFmtId="0" fontId="13" fillId="0" borderId="37" xfId="3" applyFont="1" applyFill="1" applyBorder="1" applyAlignment="1">
      <alignment horizontal="left" wrapText="1"/>
    </xf>
    <xf numFmtId="0" fontId="13" fillId="0" borderId="35" xfId="3" applyFont="1" applyFill="1" applyBorder="1" applyAlignment="1">
      <alignment horizontal="center" wrapText="1"/>
    </xf>
    <xf numFmtId="4" fontId="13" fillId="0" borderId="7" xfId="3" applyNumberFormat="1" applyFont="1" applyBorder="1" applyAlignment="1">
      <alignment horizontal="right" wrapText="1"/>
    </xf>
    <xf numFmtId="4" fontId="13" fillId="0" borderId="1" xfId="3" applyNumberFormat="1" applyFont="1" applyBorder="1" applyAlignment="1">
      <alignment horizontal="right" wrapText="1"/>
    </xf>
    <xf numFmtId="4" fontId="13" fillId="0" borderId="29" xfId="3" applyNumberFormat="1" applyFont="1" applyBorder="1" applyAlignment="1">
      <alignment horizontal="right" wrapText="1"/>
    </xf>
    <xf numFmtId="0" fontId="15" fillId="0" borderId="42" xfId="3" applyFont="1" applyFill="1" applyBorder="1" applyAlignment="1">
      <alignment horizontal="center" vertical="top" wrapText="1"/>
    </xf>
    <xf numFmtId="0" fontId="15" fillId="0" borderId="35" xfId="3" applyFont="1" applyFill="1" applyBorder="1" applyAlignment="1">
      <alignment horizontal="center" vertical="top" wrapText="1"/>
    </xf>
    <xf numFmtId="0" fontId="15" fillId="0" borderId="37" xfId="3" applyFont="1" applyFill="1" applyBorder="1" applyAlignment="1">
      <alignment horizontal="center" vertical="top" wrapText="1"/>
    </xf>
    <xf numFmtId="0" fontId="15" fillId="0" borderId="42" xfId="3" applyFont="1" applyFill="1" applyBorder="1" applyAlignment="1">
      <alignment horizontal="center" wrapText="1"/>
    </xf>
    <xf numFmtId="166" fontId="15" fillId="0" borderId="37" xfId="3" applyNumberFormat="1" applyFont="1" applyFill="1" applyBorder="1" applyAlignment="1">
      <alignment horizontal="center" wrapText="1"/>
    </xf>
    <xf numFmtId="0" fontId="15" fillId="0" borderId="4" xfId="3" applyFont="1" applyFill="1" applyBorder="1" applyAlignment="1">
      <alignment horizontal="center" vertical="top" wrapText="1"/>
    </xf>
    <xf numFmtId="0" fontId="15" fillId="0" borderId="3" xfId="3" applyFont="1" applyFill="1" applyBorder="1" applyAlignment="1">
      <alignment horizontal="center" vertical="top" wrapText="1"/>
    </xf>
    <xf numFmtId="0" fontId="14" fillId="0" borderId="42" xfId="3" applyFont="1" applyFill="1" applyBorder="1" applyAlignment="1">
      <alignment horizontal="center" wrapText="1"/>
    </xf>
    <xf numFmtId="0" fontId="15" fillId="0" borderId="26" xfId="3" applyFont="1" applyFill="1" applyBorder="1" applyAlignment="1">
      <alignment horizontal="center" wrapText="1"/>
    </xf>
    <xf numFmtId="0" fontId="15" fillId="0" borderId="27" xfId="3" applyFont="1" applyFill="1" applyBorder="1" applyAlignment="1">
      <alignment horizontal="center" wrapText="1"/>
    </xf>
    <xf numFmtId="0" fontId="17" fillId="0" borderId="9" xfId="3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 wrapText="1"/>
    </xf>
    <xf numFmtId="0" fontId="17" fillId="0" borderId="10" xfId="3" applyFont="1" applyBorder="1" applyAlignment="1">
      <alignment horizontal="center" vertical="center" wrapText="1"/>
    </xf>
    <xf numFmtId="0" fontId="13" fillId="0" borderId="37" xfId="3" applyFont="1" applyFill="1" applyBorder="1" applyAlignment="1">
      <alignment horizontal="left"/>
    </xf>
    <xf numFmtId="0" fontId="13" fillId="0" borderId="31" xfId="3" applyFont="1" applyFill="1" applyBorder="1" applyAlignment="1">
      <alignment horizontal="left" wrapText="1"/>
    </xf>
    <xf numFmtId="0" fontId="14" fillId="2" borderId="11" xfId="3" applyFont="1" applyFill="1" applyBorder="1" applyAlignment="1">
      <alignment horizontal="center" vertical="center"/>
    </xf>
    <xf numFmtId="0" fontId="14" fillId="2" borderId="46" xfId="3" applyFont="1" applyFill="1" applyBorder="1" applyAlignment="1">
      <alignment horizontal="center" vertical="center"/>
    </xf>
    <xf numFmtId="0" fontId="14" fillId="2" borderId="28" xfId="3" applyFont="1" applyFill="1" applyBorder="1" applyAlignment="1">
      <alignment horizontal="center" vertical="center"/>
    </xf>
    <xf numFmtId="0" fontId="14" fillId="2" borderId="16" xfId="3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0" fontId="14" fillId="2" borderId="29" xfId="3" applyFont="1" applyFill="1" applyBorder="1" applyAlignment="1">
      <alignment horizontal="center" vertical="center"/>
    </xf>
    <xf numFmtId="0" fontId="13" fillId="0" borderId="11" xfId="3" applyFont="1" applyBorder="1" applyAlignment="1">
      <alignment horizontal="center" wrapText="1"/>
    </xf>
    <xf numFmtId="0" fontId="13" fillId="0" borderId="46" xfId="3" applyFont="1" applyBorder="1" applyAlignment="1">
      <alignment horizontal="center" wrapText="1"/>
    </xf>
    <xf numFmtId="0" fontId="14" fillId="0" borderId="11" xfId="3" applyFont="1" applyBorder="1" applyAlignment="1">
      <alignment horizontal="center" wrapText="1"/>
    </xf>
    <xf numFmtId="0" fontId="14" fillId="0" borderId="46" xfId="3" applyFont="1" applyBorder="1" applyAlignment="1">
      <alignment horizontal="center" wrapText="1"/>
    </xf>
    <xf numFmtId="0" fontId="14" fillId="0" borderId="6" xfId="3" applyFont="1" applyBorder="1" applyAlignment="1">
      <alignment horizontal="center" wrapText="1"/>
    </xf>
    <xf numFmtId="4" fontId="13" fillId="0" borderId="13" xfId="3" applyNumberFormat="1" applyFont="1" applyFill="1" applyBorder="1" applyAlignment="1">
      <alignment horizontal="right" wrapText="1"/>
    </xf>
    <xf numFmtId="4" fontId="13" fillId="0" borderId="15" xfId="3" applyNumberFormat="1" applyFont="1" applyFill="1" applyBorder="1" applyAlignment="1">
      <alignment horizontal="right" wrapText="1"/>
    </xf>
    <xf numFmtId="4" fontId="13" fillId="0" borderId="63" xfId="3" applyNumberFormat="1" applyFont="1" applyFill="1" applyBorder="1" applyAlignment="1">
      <alignment horizontal="right" wrapText="1"/>
    </xf>
    <xf numFmtId="0" fontId="15" fillId="0" borderId="11" xfId="3" applyFont="1" applyBorder="1" applyAlignment="1">
      <alignment horizontal="center" wrapText="1"/>
    </xf>
    <xf numFmtId="0" fontId="15" fillId="0" borderId="46" xfId="3" applyFont="1" applyBorder="1" applyAlignment="1">
      <alignment horizontal="center" wrapText="1"/>
    </xf>
    <xf numFmtId="0" fontId="15" fillId="0" borderId="28" xfId="3" applyFont="1" applyBorder="1" applyAlignment="1">
      <alignment horizontal="center" wrapText="1"/>
    </xf>
    <xf numFmtId="0" fontId="15" fillId="0" borderId="16" xfId="3" applyFont="1" applyBorder="1" applyAlignment="1">
      <alignment horizontal="center" wrapText="1"/>
    </xf>
    <xf numFmtId="0" fontId="15" fillId="0" borderId="1" xfId="3" applyFont="1" applyBorder="1" applyAlignment="1">
      <alignment horizontal="center" wrapText="1"/>
    </xf>
    <xf numFmtId="0" fontId="15" fillId="0" borderId="29" xfId="3" applyFont="1" applyBorder="1" applyAlignment="1">
      <alignment horizontal="center" wrapText="1"/>
    </xf>
    <xf numFmtId="4" fontId="13" fillId="0" borderId="13" xfId="3" applyNumberFormat="1" applyFont="1" applyFill="1" applyBorder="1" applyAlignment="1">
      <alignment horizontal="right"/>
    </xf>
    <xf numFmtId="4" fontId="13" fillId="0" borderId="15" xfId="3" applyNumberFormat="1" applyFont="1" applyFill="1" applyBorder="1" applyAlignment="1">
      <alignment horizontal="right"/>
    </xf>
    <xf numFmtId="4" fontId="13" fillId="0" borderId="63" xfId="3" applyNumberFormat="1" applyFont="1" applyFill="1" applyBorder="1" applyAlignment="1">
      <alignment horizontal="right"/>
    </xf>
    <xf numFmtId="4" fontId="14" fillId="0" borderId="4" xfId="3" applyNumberFormat="1" applyFont="1" applyFill="1" applyBorder="1" applyAlignment="1">
      <alignment horizontal="right"/>
    </xf>
    <xf numFmtId="4" fontId="14" fillId="0" borderId="0" xfId="3" applyNumberFormat="1" applyFont="1" applyFill="1" applyBorder="1" applyAlignment="1">
      <alignment horizontal="right"/>
    </xf>
    <xf numFmtId="4" fontId="14" fillId="0" borderId="65" xfId="3" applyNumberFormat="1" applyFont="1" applyFill="1" applyBorder="1" applyAlignment="1">
      <alignment horizontal="right"/>
    </xf>
    <xf numFmtId="4" fontId="13" fillId="0" borderId="68" xfId="3" applyNumberFormat="1" applyFont="1" applyFill="1" applyBorder="1" applyAlignment="1">
      <alignment horizontal="center" wrapText="1"/>
    </xf>
    <xf numFmtId="4" fontId="13" fillId="0" borderId="76" xfId="3" applyNumberFormat="1" applyFont="1" applyFill="1" applyBorder="1" applyAlignment="1">
      <alignment horizontal="center" wrapText="1"/>
    </xf>
    <xf numFmtId="4" fontId="13" fillId="0" borderId="69" xfId="3" applyNumberFormat="1" applyFont="1" applyFill="1" applyBorder="1" applyAlignment="1">
      <alignment horizontal="center" wrapText="1"/>
    </xf>
    <xf numFmtId="0" fontId="13" fillId="0" borderId="9" xfId="3" applyFont="1" applyBorder="1" applyAlignment="1">
      <alignment horizontal="center" wrapText="1"/>
    </xf>
    <xf numFmtId="0" fontId="13" fillId="0" borderId="12" xfId="3" applyFont="1" applyBorder="1" applyAlignment="1">
      <alignment horizontal="center" wrapText="1"/>
    </xf>
    <xf numFmtId="0" fontId="13" fillId="0" borderId="10" xfId="3" applyFont="1" applyBorder="1" applyAlignment="1">
      <alignment horizont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46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4" fontId="13" fillId="0" borderId="9" xfId="3" applyNumberFormat="1" applyFont="1" applyFill="1" applyBorder="1" applyAlignment="1">
      <alignment horizontal="right" wrapText="1"/>
    </xf>
    <xf numFmtId="4" fontId="13" fillId="0" borderId="12" xfId="3" applyNumberFormat="1" applyFont="1" applyFill="1" applyBorder="1" applyAlignment="1">
      <alignment horizontal="right" wrapText="1"/>
    </xf>
    <xf numFmtId="4" fontId="13" fillId="0" borderId="23" xfId="3" applyNumberFormat="1" applyFont="1" applyFill="1" applyBorder="1" applyAlignment="1">
      <alignment horizontal="right" wrapText="1"/>
    </xf>
    <xf numFmtId="4" fontId="14" fillId="0" borderId="13" xfId="3" applyNumberFormat="1" applyFont="1" applyFill="1" applyBorder="1" applyAlignment="1">
      <alignment horizontal="right" wrapText="1"/>
    </xf>
    <xf numFmtId="4" fontId="14" fillId="0" borderId="15" xfId="3" applyNumberFormat="1" applyFont="1" applyFill="1" applyBorder="1" applyAlignment="1">
      <alignment horizontal="right" wrapText="1"/>
    </xf>
    <xf numFmtId="4" fontId="14" fillId="0" borderId="63" xfId="3" applyNumberFormat="1" applyFont="1" applyFill="1" applyBorder="1" applyAlignment="1">
      <alignment horizontal="right" wrapText="1"/>
    </xf>
    <xf numFmtId="0" fontId="13" fillId="0" borderId="5" xfId="3" applyFont="1" applyBorder="1" applyAlignment="1">
      <alignment horizontal="center" vertical="top" wrapText="1"/>
    </xf>
    <xf numFmtId="0" fontId="13" fillId="0" borderId="46" xfId="3" applyFont="1" applyBorder="1" applyAlignment="1">
      <alignment horizontal="center" vertical="top" wrapText="1"/>
    </xf>
    <xf numFmtId="0" fontId="13" fillId="0" borderId="6" xfId="3" applyFont="1" applyBorder="1" applyAlignment="1">
      <alignment horizontal="center" vertical="top" wrapText="1"/>
    </xf>
    <xf numFmtId="0" fontId="13" fillId="0" borderId="2" xfId="3" applyFont="1" applyBorder="1" applyAlignment="1">
      <alignment horizontal="center" vertical="top" wrapText="1"/>
    </xf>
    <xf numFmtId="0" fontId="13" fillId="0" borderId="0" xfId="3" applyFont="1" applyBorder="1" applyAlignment="1">
      <alignment horizontal="center" vertical="top" wrapText="1"/>
    </xf>
    <xf numFmtId="0" fontId="13" fillId="0" borderId="3" xfId="3" applyFont="1" applyBorder="1" applyAlignment="1">
      <alignment horizontal="center" vertical="top" wrapText="1"/>
    </xf>
    <xf numFmtId="0" fontId="13" fillId="0" borderId="7" xfId="3" applyFont="1" applyBorder="1" applyAlignment="1">
      <alignment horizontal="center" vertical="top" wrapText="1"/>
    </xf>
    <xf numFmtId="0" fontId="13" fillId="0" borderId="1" xfId="3" applyFont="1" applyBorder="1" applyAlignment="1">
      <alignment horizontal="center" vertical="top" wrapText="1"/>
    </xf>
    <xf numFmtId="0" fontId="13" fillId="0" borderId="8" xfId="3" applyFont="1" applyBorder="1" applyAlignment="1">
      <alignment horizontal="center" vertical="top" wrapText="1"/>
    </xf>
    <xf numFmtId="0" fontId="13" fillId="0" borderId="62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60" xfId="3" applyFont="1" applyFill="1" applyBorder="1" applyAlignment="1">
      <alignment horizontal="center" wrapText="1"/>
    </xf>
    <xf numFmtId="0" fontId="13" fillId="0" borderId="76" xfId="3" applyFont="1" applyFill="1" applyBorder="1" applyAlignment="1">
      <alignment horizontal="center" wrapText="1"/>
    </xf>
    <xf numFmtId="0" fontId="13" fillId="0" borderId="61" xfId="3" applyFont="1" applyFill="1" applyBorder="1" applyAlignment="1">
      <alignment horizont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wrapText="1"/>
    </xf>
    <xf numFmtId="0" fontId="13" fillId="0" borderId="0" xfId="3" applyFont="1" applyFill="1" applyBorder="1" applyAlignment="1">
      <alignment horizontal="center" wrapText="1"/>
    </xf>
    <xf numFmtId="0" fontId="13" fillId="0" borderId="3" xfId="3" applyFont="1" applyFill="1" applyBorder="1" applyAlignment="1">
      <alignment horizontal="center" wrapText="1"/>
    </xf>
    <xf numFmtId="0" fontId="14" fillId="0" borderId="77" xfId="3" applyFont="1" applyFill="1" applyBorder="1" applyAlignment="1">
      <alignment horizontal="center" wrapText="1"/>
    </xf>
    <xf numFmtId="0" fontId="14" fillId="0" borderId="78" xfId="3" applyFont="1" applyFill="1" applyBorder="1" applyAlignment="1">
      <alignment horizontal="center" wrapText="1"/>
    </xf>
    <xf numFmtId="0" fontId="14" fillId="0" borderId="58" xfId="3" applyFont="1" applyFill="1" applyBorder="1" applyAlignment="1">
      <alignment horizontal="center" wrapText="1"/>
    </xf>
    <xf numFmtId="0" fontId="10" fillId="0" borderId="5" xfId="3" applyFont="1" applyBorder="1" applyAlignment="1">
      <alignment horizontal="center" wrapText="1"/>
    </xf>
    <xf numFmtId="0" fontId="10" fillId="0" borderId="46" xfId="3" applyFont="1" applyBorder="1" applyAlignment="1">
      <alignment horizontal="center" wrapText="1"/>
    </xf>
    <xf numFmtId="0" fontId="10" fillId="0" borderId="6" xfId="3" applyFont="1" applyBorder="1" applyAlignment="1">
      <alignment horizontal="center" wrapText="1"/>
    </xf>
    <xf numFmtId="0" fontId="10" fillId="0" borderId="7" xfId="3" applyFont="1" applyBorder="1" applyAlignment="1">
      <alignment horizontal="center" wrapText="1"/>
    </xf>
    <xf numFmtId="0" fontId="10" fillId="0" borderId="1" xfId="3" applyFont="1" applyBorder="1" applyAlignment="1">
      <alignment horizontal="center" wrapText="1"/>
    </xf>
    <xf numFmtId="0" fontId="10" fillId="0" borderId="8" xfId="3" applyFont="1" applyBorder="1" applyAlignment="1">
      <alignment horizontal="center" wrapText="1"/>
    </xf>
    <xf numFmtId="0" fontId="15" fillId="0" borderId="6" xfId="3" applyFont="1" applyBorder="1" applyAlignment="1">
      <alignment horizontal="center" wrapText="1"/>
    </xf>
    <xf numFmtId="0" fontId="15" fillId="0" borderId="8" xfId="3" applyFont="1" applyBorder="1" applyAlignment="1">
      <alignment horizontal="center" wrapText="1"/>
    </xf>
    <xf numFmtId="0" fontId="14" fillId="2" borderId="74" xfId="3" applyFont="1" applyFill="1" applyBorder="1" applyAlignment="1">
      <alignment horizontal="center" wrapText="1"/>
    </xf>
    <xf numFmtId="0" fontId="14" fillId="2" borderId="75" xfId="3" applyFont="1" applyFill="1" applyBorder="1" applyAlignment="1">
      <alignment horizontal="center" wrapText="1"/>
    </xf>
    <xf numFmtId="0" fontId="14" fillId="2" borderId="79" xfId="3" applyFont="1" applyFill="1" applyBorder="1" applyAlignment="1">
      <alignment horizontal="center" wrapText="1"/>
    </xf>
    <xf numFmtId="4" fontId="14" fillId="2" borderId="74" xfId="3" applyNumberFormat="1" applyFont="1" applyFill="1" applyBorder="1" applyAlignment="1">
      <alignment horizontal="right" wrapText="1"/>
    </xf>
    <xf numFmtId="4" fontId="14" fillId="2" borderId="75" xfId="3" applyNumberFormat="1" applyFont="1" applyFill="1" applyBorder="1" applyAlignment="1">
      <alignment horizontal="right" wrapText="1"/>
    </xf>
    <xf numFmtId="4" fontId="14" fillId="2" borderId="71" xfId="3" applyNumberFormat="1" applyFont="1" applyFill="1" applyBorder="1" applyAlignment="1">
      <alignment horizontal="right" wrapText="1"/>
    </xf>
    <xf numFmtId="0" fontId="13" fillId="0" borderId="11" xfId="3" applyFont="1" applyFill="1" applyBorder="1" applyAlignment="1">
      <alignment horizontal="center" wrapText="1"/>
    </xf>
    <xf numFmtId="0" fontId="13" fillId="0" borderId="46" xfId="3" applyFont="1" applyFill="1" applyBorder="1" applyAlignment="1">
      <alignment horizontal="center" wrapText="1"/>
    </xf>
    <xf numFmtId="0" fontId="13" fillId="0" borderId="54" xfId="3" applyFont="1" applyFill="1" applyBorder="1" applyAlignment="1">
      <alignment wrapText="1"/>
    </xf>
    <xf numFmtId="0" fontId="13" fillId="0" borderId="56" xfId="3" applyFont="1" applyFill="1" applyBorder="1" applyAlignment="1">
      <alignment wrapText="1"/>
    </xf>
    <xf numFmtId="0" fontId="13" fillId="0" borderId="55" xfId="3" applyFont="1" applyFill="1" applyBorder="1" applyAlignment="1">
      <alignment wrapText="1"/>
    </xf>
    <xf numFmtId="0" fontId="13" fillId="0" borderId="13" xfId="3" applyFont="1" applyFill="1" applyBorder="1" applyAlignment="1">
      <alignment horizontal="center" wrapText="1"/>
    </xf>
    <xf numFmtId="0" fontId="13" fillId="0" borderId="15" xfId="3" applyFont="1" applyFill="1" applyBorder="1" applyAlignment="1">
      <alignment horizontal="center" wrapText="1"/>
    </xf>
    <xf numFmtId="0" fontId="13" fillId="0" borderId="14" xfId="3" applyFont="1" applyFill="1" applyBorder="1" applyAlignment="1">
      <alignment horizontal="center" wrapText="1"/>
    </xf>
    <xf numFmtId="0" fontId="13" fillId="0" borderId="13" xfId="3" applyFont="1" applyFill="1" applyBorder="1" applyAlignment="1">
      <alignment horizontal="left" wrapText="1"/>
    </xf>
    <xf numFmtId="0" fontId="13" fillId="0" borderId="15" xfId="3" applyFont="1" applyFill="1" applyBorder="1" applyAlignment="1">
      <alignment horizontal="left" wrapText="1"/>
    </xf>
    <xf numFmtId="0" fontId="13" fillId="0" borderId="14" xfId="3" applyFont="1" applyFill="1" applyBorder="1" applyAlignment="1">
      <alignment horizontal="left" wrapText="1"/>
    </xf>
    <xf numFmtId="0" fontId="13" fillId="0" borderId="68" xfId="3" applyFont="1" applyFill="1" applyBorder="1" applyAlignment="1">
      <alignment horizontal="center" wrapText="1"/>
    </xf>
    <xf numFmtId="4" fontId="14" fillId="2" borderId="72" xfId="3" applyNumberFormat="1" applyFont="1" applyFill="1" applyBorder="1" applyAlignment="1">
      <alignment horizontal="right" wrapText="1"/>
    </xf>
    <xf numFmtId="0" fontId="15" fillId="0" borderId="5" xfId="3" applyFont="1" applyBorder="1" applyAlignment="1">
      <alignment horizontal="center" wrapText="1"/>
    </xf>
    <xf numFmtId="0" fontId="15" fillId="0" borderId="7" xfId="3" applyFont="1" applyBorder="1" applyAlignment="1">
      <alignment horizontal="center" wrapText="1"/>
    </xf>
    <xf numFmtId="0" fontId="15" fillId="0" borderId="13" xfId="3" applyFont="1" applyFill="1" applyBorder="1" applyAlignment="1">
      <alignment wrapText="1"/>
    </xf>
    <xf numFmtId="0" fontId="15" fillId="0" borderId="15" xfId="3" applyFont="1" applyFill="1" applyBorder="1" applyAlignment="1">
      <alignment wrapText="1"/>
    </xf>
    <xf numFmtId="0" fontId="15" fillId="0" borderId="14" xfId="3" applyFont="1" applyFill="1" applyBorder="1" applyAlignment="1">
      <alignment wrapText="1"/>
    </xf>
    <xf numFmtId="0" fontId="13" fillId="0" borderId="13" xfId="3" applyFont="1" applyFill="1" applyBorder="1" applyAlignment="1">
      <alignment wrapText="1"/>
    </xf>
    <xf numFmtId="0" fontId="13" fillId="0" borderId="15" xfId="3" applyFont="1" applyFill="1" applyBorder="1" applyAlignment="1">
      <alignment wrapText="1"/>
    </xf>
    <xf numFmtId="0" fontId="13" fillId="0" borderId="14" xfId="3" applyFont="1" applyFill="1" applyBorder="1" applyAlignment="1">
      <alignment wrapText="1"/>
    </xf>
    <xf numFmtId="0" fontId="13" fillId="0" borderId="26" xfId="3" applyFont="1" applyFill="1" applyBorder="1" applyAlignment="1">
      <alignment wrapText="1"/>
    </xf>
    <xf numFmtId="0" fontId="13" fillId="0" borderId="52" xfId="3" applyFont="1" applyFill="1" applyBorder="1" applyAlignment="1">
      <alignment wrapText="1"/>
    </xf>
    <xf numFmtId="0" fontId="13" fillId="0" borderId="27" xfId="3" applyFont="1" applyFill="1" applyBorder="1" applyAlignment="1">
      <alignment wrapText="1"/>
    </xf>
    <xf numFmtId="0" fontId="13" fillId="2" borderId="70" xfId="3" applyFont="1" applyFill="1" applyBorder="1" applyAlignment="1">
      <alignment horizontal="center" vertical="center" wrapText="1"/>
    </xf>
    <xf numFmtId="0" fontId="13" fillId="2" borderId="75" xfId="3" applyFont="1" applyFill="1" applyBorder="1" applyAlignment="1">
      <alignment horizontal="center" vertical="center" wrapText="1"/>
    </xf>
    <xf numFmtId="0" fontId="13" fillId="2" borderId="79" xfId="3" applyFont="1" applyFill="1" applyBorder="1" applyAlignment="1">
      <alignment horizontal="center" vertical="center" wrapText="1"/>
    </xf>
    <xf numFmtId="0" fontId="15" fillId="0" borderId="13" xfId="3" applyFont="1" applyBorder="1" applyAlignment="1">
      <alignment horizontal="left" wrapText="1"/>
    </xf>
    <xf numFmtId="0" fontId="15" fillId="0" borderId="15" xfId="3" applyFont="1" applyBorder="1" applyAlignment="1">
      <alignment horizontal="left" wrapText="1"/>
    </xf>
    <xf numFmtId="0" fontId="15" fillId="0" borderId="14" xfId="3" applyFont="1" applyBorder="1" applyAlignment="1">
      <alignment horizontal="left" wrapText="1"/>
    </xf>
    <xf numFmtId="0" fontId="13" fillId="2" borderId="49" xfId="3" applyFont="1" applyFill="1" applyBorder="1" applyAlignment="1">
      <alignment horizontal="center" vertical="center" wrapText="1"/>
    </xf>
    <xf numFmtId="0" fontId="13" fillId="2" borderId="50" xfId="3" applyFont="1" applyFill="1" applyBorder="1" applyAlignment="1">
      <alignment horizontal="center" vertical="center" wrapText="1"/>
    </xf>
    <xf numFmtId="0" fontId="13" fillId="2" borderId="73" xfId="3" applyFont="1" applyFill="1" applyBorder="1" applyAlignment="1">
      <alignment horizontal="center" vertical="center" wrapText="1"/>
    </xf>
    <xf numFmtId="0" fontId="14" fillId="2" borderId="72" xfId="3" applyFont="1" applyFill="1" applyBorder="1" applyAlignment="1">
      <alignment horizontal="center" wrapText="1"/>
    </xf>
    <xf numFmtId="0" fontId="14" fillId="2" borderId="50" xfId="3" applyFont="1" applyFill="1" applyBorder="1" applyAlignment="1">
      <alignment horizontal="center" wrapText="1"/>
    </xf>
    <xf numFmtId="0" fontId="14" fillId="2" borderId="73" xfId="3" applyFont="1" applyFill="1" applyBorder="1" applyAlignment="1">
      <alignment horizontal="center" wrapText="1"/>
    </xf>
    <xf numFmtId="0" fontId="14" fillId="0" borderId="9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0" fontId="13" fillId="0" borderId="31" xfId="3" applyFont="1" applyBorder="1" applyAlignment="1">
      <alignment horizontal="left"/>
    </xf>
    <xf numFmtId="166" fontId="15" fillId="0" borderId="31" xfId="3" applyNumberFormat="1" applyFont="1" applyBorder="1" applyAlignment="1">
      <alignment horizontal="center" wrapText="1"/>
    </xf>
    <xf numFmtId="0" fontId="13" fillId="0" borderId="31" xfId="3" applyFont="1" applyBorder="1" applyAlignment="1">
      <alignment horizontal="center" wrapText="1"/>
    </xf>
    <xf numFmtId="0" fontId="13" fillId="0" borderId="80" xfId="3" applyFont="1" applyBorder="1" applyAlignment="1">
      <alignment horizontal="center" wrapText="1"/>
    </xf>
    <xf numFmtId="0" fontId="13" fillId="0" borderId="81" xfId="3" applyFont="1" applyBorder="1" applyAlignment="1">
      <alignment horizontal="center" wrapText="1"/>
    </xf>
    <xf numFmtId="0" fontId="15" fillId="0" borderId="81" xfId="3" applyFont="1" applyBorder="1" applyAlignment="1">
      <alignment horizontal="center" vertical="top" wrapText="1"/>
    </xf>
    <xf numFmtId="0" fontId="13" fillId="0" borderId="45" xfId="3" applyFont="1" applyBorder="1" applyAlignment="1">
      <alignment horizontal="center" wrapText="1"/>
    </xf>
    <xf numFmtId="0" fontId="20" fillId="0" borderId="6" xfId="0" applyFont="1" applyBorder="1"/>
    <xf numFmtId="0" fontId="20" fillId="0" borderId="16" xfId="0" applyFont="1" applyBorder="1"/>
    <xf numFmtId="0" fontId="20" fillId="0" borderId="8" xfId="0" applyFont="1" applyBorder="1"/>
    <xf numFmtId="166" fontId="15" fillId="0" borderId="11" xfId="3" applyNumberFormat="1" applyFont="1" applyBorder="1" applyAlignment="1">
      <alignment horizontal="center" wrapText="1"/>
    </xf>
    <xf numFmtId="166" fontId="15" fillId="0" borderId="6" xfId="3" applyNumberFormat="1" applyFont="1" applyBorder="1" applyAlignment="1">
      <alignment horizontal="center" wrapText="1"/>
    </xf>
    <xf numFmtId="166" fontId="15" fillId="0" borderId="31" xfId="3" applyNumberFormat="1" applyFont="1" applyFill="1" applyBorder="1" applyAlignment="1">
      <alignment horizontal="center" wrapText="1"/>
    </xf>
    <xf numFmtId="0" fontId="13" fillId="0" borderId="37" xfId="3" applyFont="1" applyFill="1" applyBorder="1" applyAlignment="1">
      <alignment horizontal="center" wrapText="1"/>
    </xf>
    <xf numFmtId="0" fontId="13" fillId="0" borderId="2" xfId="3" applyFont="1" applyFill="1" applyBorder="1" applyAlignment="1">
      <alignment horizontal="center" wrapText="1"/>
    </xf>
    <xf numFmtId="0" fontId="20" fillId="0" borderId="4" xfId="0" applyFont="1" applyBorder="1"/>
    <xf numFmtId="0" fontId="20" fillId="0" borderId="3" xfId="0" applyFont="1" applyBorder="1"/>
    <xf numFmtId="0" fontId="15" fillId="0" borderId="30" xfId="3" applyFont="1" applyFill="1" applyBorder="1" applyAlignment="1">
      <alignment horizontal="center" vertical="top" wrapText="1"/>
    </xf>
    <xf numFmtId="4" fontId="13" fillId="0" borderId="32" xfId="3" applyNumberFormat="1" applyFont="1" applyFill="1" applyBorder="1" applyAlignment="1">
      <alignment horizontal="right" wrapText="1"/>
    </xf>
    <xf numFmtId="4" fontId="13" fillId="0" borderId="82" xfId="3" applyNumberFormat="1" applyFont="1" applyFill="1" applyBorder="1" applyAlignment="1">
      <alignment horizontal="right" wrapText="1"/>
    </xf>
    <xf numFmtId="0" fontId="13" fillId="0" borderId="31" xfId="3" applyFont="1" applyFill="1" applyBorder="1" applyAlignment="1">
      <alignment horizontal="center" wrapText="1"/>
    </xf>
    <xf numFmtId="4" fontId="13" fillId="0" borderId="45" xfId="3" applyNumberFormat="1" applyFont="1" applyFill="1" applyBorder="1" applyAlignment="1">
      <alignment horizontal="right" wrapText="1"/>
    </xf>
    <xf numFmtId="0" fontId="13" fillId="0" borderId="53" xfId="3" applyFont="1" applyFill="1" applyBorder="1" applyAlignment="1">
      <alignment horizontal="left"/>
    </xf>
    <xf numFmtId="0" fontId="13" fillId="0" borderId="35" xfId="3" applyFont="1" applyFill="1" applyBorder="1" applyAlignment="1">
      <alignment horizontal="left"/>
    </xf>
    <xf numFmtId="4" fontId="10" fillId="0" borderId="2" xfId="3" applyNumberFormat="1" applyFont="1" applyBorder="1" applyAlignment="1">
      <alignment horizontal="right" wrapText="1"/>
    </xf>
    <xf numFmtId="4" fontId="10" fillId="0" borderId="65" xfId="3" applyNumberFormat="1" applyFont="1" applyBorder="1" applyAlignment="1">
      <alignment horizontal="right" wrapText="1"/>
    </xf>
    <xf numFmtId="0" fontId="13" fillId="0" borderId="41" xfId="3" applyFont="1" applyFill="1" applyBorder="1" applyAlignment="1">
      <alignment horizontal="center" wrapText="1"/>
    </xf>
    <xf numFmtId="0" fontId="13" fillId="0" borderId="42" xfId="3" applyFont="1" applyFill="1" applyBorder="1" applyAlignment="1">
      <alignment horizontal="center" wrapText="1"/>
    </xf>
    <xf numFmtId="0" fontId="13" fillId="0" borderId="47" xfId="3" applyFont="1" applyFill="1" applyBorder="1" applyAlignment="1">
      <alignment horizontal="center" wrapText="1"/>
    </xf>
    <xf numFmtId="0" fontId="13" fillId="0" borderId="43" xfId="3" applyFont="1" applyFill="1" applyBorder="1" applyAlignment="1">
      <alignment horizontal="center" wrapText="1"/>
    </xf>
    <xf numFmtId="0" fontId="13" fillId="0" borderId="30" xfId="3" applyFont="1" applyFill="1" applyBorder="1" applyAlignment="1">
      <alignment horizontal="center" wrapText="1"/>
    </xf>
    <xf numFmtId="0" fontId="13" fillId="0" borderId="48" xfId="3" applyFont="1" applyFill="1" applyBorder="1" applyAlignment="1">
      <alignment horizontal="center" wrapText="1"/>
    </xf>
    <xf numFmtId="166" fontId="15" fillId="0" borderId="13" xfId="3" applyNumberFormat="1" applyFont="1" applyBorder="1" applyAlignment="1">
      <alignment horizontal="center" wrapText="1"/>
    </xf>
    <xf numFmtId="166" fontId="15" fillId="0" borderId="14" xfId="3" applyNumberFormat="1" applyFont="1" applyBorder="1" applyAlignment="1">
      <alignment horizontal="center" wrapText="1"/>
    </xf>
    <xf numFmtId="4" fontId="13" fillId="0" borderId="16" xfId="3" applyNumberFormat="1" applyFont="1" applyBorder="1" applyAlignment="1">
      <alignment horizontal="right" wrapText="1"/>
    </xf>
    <xf numFmtId="0" fontId="13" fillId="0" borderId="83" xfId="3" applyFont="1" applyBorder="1" applyAlignment="1">
      <alignment horizontal="center" wrapText="1"/>
    </xf>
    <xf numFmtId="0" fontId="13" fillId="0" borderId="84" xfId="3" applyFont="1" applyBorder="1" applyAlignment="1">
      <alignment horizontal="center" wrapText="1"/>
    </xf>
    <xf numFmtId="0" fontId="13" fillId="0" borderId="60" xfId="3" applyFont="1" applyBorder="1" applyAlignment="1">
      <alignment horizontal="center" wrapText="1"/>
    </xf>
    <xf numFmtId="0" fontId="13" fillId="0" borderId="61" xfId="3" applyFont="1" applyBorder="1" applyAlignment="1">
      <alignment horizontal="center" wrapText="1"/>
    </xf>
    <xf numFmtId="0" fontId="13" fillId="0" borderId="26" xfId="3" applyFont="1" applyBorder="1" applyAlignment="1">
      <alignment horizontal="left"/>
    </xf>
    <xf numFmtId="0" fontId="13" fillId="0" borderId="52" xfId="3" applyFont="1" applyBorder="1" applyAlignment="1">
      <alignment horizontal="left"/>
    </xf>
    <xf numFmtId="0" fontId="13" fillId="0" borderId="27" xfId="3" applyFont="1" applyBorder="1" applyAlignment="1">
      <alignment horizontal="left"/>
    </xf>
    <xf numFmtId="0" fontId="15" fillId="0" borderId="9" xfId="3" applyFont="1" applyFill="1" applyBorder="1" applyAlignment="1">
      <alignment horizontal="center" wrapText="1"/>
    </xf>
    <xf numFmtId="0" fontId="15" fillId="0" borderId="10" xfId="3" applyFont="1" applyFill="1" applyBorder="1" applyAlignment="1">
      <alignment horizontal="center" wrapText="1"/>
    </xf>
    <xf numFmtId="0" fontId="18" fillId="0" borderId="35" xfId="3" applyFont="1" applyFill="1" applyBorder="1" applyAlignment="1">
      <alignment horizontal="left" wrapText="1"/>
    </xf>
    <xf numFmtId="0" fontId="13" fillId="0" borderId="54" xfId="3" applyFont="1" applyBorder="1" applyAlignment="1">
      <alignment horizontal="left"/>
    </xf>
    <xf numFmtId="0" fontId="13" fillId="0" borderId="56" xfId="3" applyFont="1" applyBorder="1" applyAlignment="1">
      <alignment horizontal="left"/>
    </xf>
    <xf numFmtId="0" fontId="13" fillId="0" borderId="55" xfId="3" applyFont="1" applyBorder="1" applyAlignment="1">
      <alignment horizontal="left"/>
    </xf>
    <xf numFmtId="0" fontId="13" fillId="0" borderId="57" xfId="3" applyFont="1" applyFill="1" applyBorder="1" applyAlignment="1">
      <alignment horizontal="center" wrapText="1"/>
    </xf>
    <xf numFmtId="0" fontId="15" fillId="0" borderId="53" xfId="3" applyFont="1" applyFill="1" applyBorder="1" applyAlignment="1">
      <alignment horizontal="center" vertical="top" wrapText="1"/>
    </xf>
    <xf numFmtId="0" fontId="15" fillId="0" borderId="9" xfId="3" applyFont="1" applyBorder="1" applyAlignment="1">
      <alignment horizontal="center" vertical="top" wrapText="1"/>
    </xf>
    <xf numFmtId="0" fontId="15" fillId="0" borderId="10" xfId="3" applyFont="1" applyBorder="1" applyAlignment="1">
      <alignment horizontal="center" vertical="top" wrapText="1"/>
    </xf>
    <xf numFmtId="0" fontId="15" fillId="0" borderId="26" xfId="3" applyFont="1" applyBorder="1" applyAlignment="1">
      <alignment horizontal="center" vertical="top" wrapText="1"/>
    </xf>
    <xf numFmtId="0" fontId="15" fillId="0" borderId="27" xfId="3" applyFont="1" applyBorder="1" applyAlignment="1">
      <alignment horizontal="center" vertical="top" wrapText="1"/>
    </xf>
    <xf numFmtId="0" fontId="20" fillId="0" borderId="37" xfId="0" applyFont="1" applyBorder="1"/>
    <xf numFmtId="0" fontId="20" fillId="0" borderId="37" xfId="0" applyFont="1" applyBorder="1" applyAlignment="1">
      <alignment horizontal="left"/>
    </xf>
    <xf numFmtId="4" fontId="16" fillId="2" borderId="11" xfId="3" applyNumberFormat="1" applyFont="1" applyFill="1" applyBorder="1" applyAlignment="1">
      <alignment horizontal="right" wrapText="1"/>
    </xf>
    <xf numFmtId="0" fontId="16" fillId="2" borderId="46" xfId="3" applyFont="1" applyFill="1" applyBorder="1" applyAlignment="1">
      <alignment horizontal="right" wrapText="1"/>
    </xf>
    <xf numFmtId="0" fontId="16" fillId="2" borderId="28" xfId="3" applyFont="1" applyFill="1" applyBorder="1" applyAlignment="1">
      <alignment horizontal="right" wrapText="1"/>
    </xf>
    <xf numFmtId="0" fontId="16" fillId="2" borderId="16" xfId="3" applyFont="1" applyFill="1" applyBorder="1" applyAlignment="1">
      <alignment horizontal="right" wrapText="1"/>
    </xf>
    <xf numFmtId="0" fontId="16" fillId="2" borderId="1" xfId="3" applyFont="1" applyFill="1" applyBorder="1" applyAlignment="1">
      <alignment horizontal="right" wrapText="1"/>
    </xf>
    <xf numFmtId="0" fontId="16" fillId="2" borderId="29" xfId="3" applyFont="1" applyFill="1" applyBorder="1" applyAlignment="1">
      <alignment horizontal="right" wrapText="1"/>
    </xf>
    <xf numFmtId="0" fontId="14" fillId="2" borderId="5" xfId="3" applyFont="1" applyFill="1" applyBorder="1" applyAlignment="1">
      <alignment horizontal="center" wrapText="1"/>
    </xf>
    <xf numFmtId="0" fontId="14" fillId="2" borderId="46" xfId="3" applyFont="1" applyFill="1" applyBorder="1" applyAlignment="1">
      <alignment horizontal="center" wrapText="1"/>
    </xf>
    <xf numFmtId="0" fontId="14" fillId="2" borderId="6" xfId="3" applyFont="1" applyFill="1" applyBorder="1" applyAlignment="1">
      <alignment horizontal="center" wrapText="1"/>
    </xf>
    <xf numFmtId="0" fontId="14" fillId="2" borderId="7" xfId="3" applyFont="1" applyFill="1" applyBorder="1" applyAlignment="1">
      <alignment horizontal="center" wrapText="1"/>
    </xf>
    <xf numFmtId="0" fontId="14" fillId="2" borderId="1" xfId="3" applyFont="1" applyFill="1" applyBorder="1" applyAlignment="1">
      <alignment horizontal="center" wrapText="1"/>
    </xf>
    <xf numFmtId="0" fontId="14" fillId="2" borderId="8" xfId="3" applyFont="1" applyFill="1" applyBorder="1" applyAlignment="1">
      <alignment horizontal="center" wrapText="1"/>
    </xf>
    <xf numFmtId="0" fontId="13" fillId="0" borderId="5" xfId="3" applyFont="1" applyBorder="1" applyAlignment="1">
      <alignment horizontal="center" vertical="center"/>
    </xf>
    <xf numFmtId="0" fontId="13" fillId="0" borderId="46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4" fillId="0" borderId="9" xfId="3" applyFont="1" applyFill="1" applyBorder="1" applyAlignment="1">
      <alignment horizontal="center" vertical="center" wrapText="1"/>
    </xf>
    <xf numFmtId="0" fontId="14" fillId="0" borderId="12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4" fontId="14" fillId="0" borderId="77" xfId="3" applyNumberFormat="1" applyFont="1" applyFill="1" applyBorder="1" applyAlignment="1">
      <alignment horizontal="right" wrapText="1"/>
    </xf>
    <xf numFmtId="4" fontId="14" fillId="0" borderId="78" xfId="3" applyNumberFormat="1" applyFont="1" applyFill="1" applyBorder="1" applyAlignment="1">
      <alignment horizontal="right" wrapText="1"/>
    </xf>
    <xf numFmtId="4" fontId="14" fillId="0" borderId="67" xfId="3" applyNumberFormat="1" applyFont="1" applyFill="1" applyBorder="1" applyAlignment="1">
      <alignment horizontal="right" wrapText="1"/>
    </xf>
    <xf numFmtId="0" fontId="15" fillId="0" borderId="5" xfId="0" applyFont="1" applyBorder="1" applyAlignment="1">
      <alignment horizontal="center" wrapText="1"/>
    </xf>
    <xf numFmtId="0" fontId="15" fillId="0" borderId="46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0" xfId="0" applyFont="1" applyFill="1" applyAlignment="1">
      <alignment horizontal="left" vertical="top" wrapText="1"/>
    </xf>
    <xf numFmtId="0" fontId="13" fillId="0" borderId="76" xfId="3" applyFont="1" applyBorder="1" applyAlignment="1">
      <alignment horizontal="center" wrapText="1"/>
    </xf>
    <xf numFmtId="0" fontId="13" fillId="0" borderId="68" xfId="3" applyFont="1" applyBorder="1" applyAlignment="1">
      <alignment horizontal="center" wrapText="1"/>
    </xf>
    <xf numFmtId="0" fontId="14" fillId="0" borderId="68" xfId="3" applyFont="1" applyBorder="1" applyAlignment="1">
      <alignment horizontal="center" wrapText="1"/>
    </xf>
    <xf numFmtId="0" fontId="14" fillId="0" borderId="76" xfId="3" applyFont="1" applyBorder="1" applyAlignment="1">
      <alignment horizontal="center" wrapText="1"/>
    </xf>
    <xf numFmtId="0" fontId="14" fillId="0" borderId="61" xfId="3" applyFont="1" applyBorder="1" applyAlignment="1">
      <alignment horizontal="center" wrapText="1"/>
    </xf>
    <xf numFmtId="4" fontId="13" fillId="0" borderId="68" xfId="3" applyNumberFormat="1" applyFont="1" applyBorder="1" applyAlignment="1">
      <alignment horizontal="center" wrapText="1"/>
    </xf>
    <xf numFmtId="4" fontId="13" fillId="0" borderId="76" xfId="3" applyNumberFormat="1" applyFont="1" applyBorder="1" applyAlignment="1">
      <alignment horizontal="center" wrapText="1"/>
    </xf>
    <xf numFmtId="4" fontId="13" fillId="0" borderId="69" xfId="3" applyNumberFormat="1" applyFont="1" applyBorder="1" applyAlignment="1">
      <alignment horizontal="center" wrapText="1"/>
    </xf>
    <xf numFmtId="0" fontId="13" fillId="0" borderId="54" xfId="3" applyFont="1" applyFill="1" applyBorder="1" applyAlignment="1"/>
    <xf numFmtId="0" fontId="13" fillId="0" borderId="56" xfId="3" applyFont="1" applyFill="1" applyBorder="1" applyAlignment="1"/>
    <xf numFmtId="0" fontId="13" fillId="0" borderId="55" xfId="3" applyFont="1" applyFill="1" applyBorder="1" applyAlignment="1"/>
    <xf numFmtId="0" fontId="14" fillId="0" borderId="11" xfId="3" applyFont="1" applyFill="1" applyBorder="1" applyAlignment="1">
      <alignment horizontal="center" wrapText="1"/>
    </xf>
    <xf numFmtId="0" fontId="14" fillId="0" borderId="46" xfId="3" applyFont="1" applyFill="1" applyBorder="1" applyAlignment="1">
      <alignment horizontal="center" wrapText="1"/>
    </xf>
    <xf numFmtId="0" fontId="14" fillId="0" borderId="6" xfId="3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5" fillId="0" borderId="26" xfId="3" applyFont="1" applyFill="1" applyBorder="1" applyAlignment="1">
      <alignment wrapText="1"/>
    </xf>
    <xf numFmtId="0" fontId="15" fillId="0" borderId="52" xfId="3" applyFont="1" applyFill="1" applyBorder="1" applyAlignment="1">
      <alignment wrapText="1"/>
    </xf>
    <xf numFmtId="0" fontId="15" fillId="0" borderId="27" xfId="3" applyFont="1" applyFill="1" applyBorder="1" applyAlignment="1">
      <alignment wrapText="1"/>
    </xf>
    <xf numFmtId="4" fontId="10" fillId="0" borderId="68" xfId="3" applyNumberFormat="1" applyFont="1" applyBorder="1" applyAlignment="1">
      <alignment horizontal="center" wrapText="1"/>
    </xf>
    <xf numFmtId="4" fontId="10" fillId="0" borderId="69" xfId="3" applyNumberFormat="1" applyFont="1" applyBorder="1" applyAlignment="1">
      <alignment horizontal="center" wrapText="1"/>
    </xf>
    <xf numFmtId="4" fontId="10" fillId="0" borderId="66" xfId="3" applyNumberFormat="1" applyFont="1" applyFill="1" applyBorder="1" applyAlignment="1">
      <alignment horizontal="right" wrapText="1"/>
    </xf>
    <xf numFmtId="4" fontId="10" fillId="0" borderId="67" xfId="3" applyNumberFormat="1" applyFont="1" applyFill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3" fillId="0" borderId="27" xfId="3" applyFont="1" applyFill="1" applyBorder="1" applyAlignment="1">
      <alignment horizontal="center" wrapText="1"/>
    </xf>
    <xf numFmtId="0" fontId="18" fillId="0" borderId="13" xfId="3" applyFont="1" applyFill="1" applyBorder="1" applyAlignment="1">
      <alignment wrapText="1"/>
    </xf>
    <xf numFmtId="0" fontId="18" fillId="0" borderId="15" xfId="3" applyFont="1" applyFill="1" applyBorder="1" applyAlignment="1">
      <alignment wrapText="1"/>
    </xf>
    <xf numFmtId="0" fontId="18" fillId="0" borderId="14" xfId="3" applyFont="1" applyFill="1" applyBorder="1" applyAlignment="1">
      <alignment wrapText="1"/>
    </xf>
    <xf numFmtId="0" fontId="13" fillId="0" borderId="26" xfId="3" applyFont="1" applyFill="1" applyBorder="1" applyAlignment="1"/>
    <xf numFmtId="0" fontId="13" fillId="0" borderId="52" xfId="3" applyFont="1" applyFill="1" applyBorder="1" applyAlignment="1"/>
    <xf numFmtId="0" fontId="13" fillId="0" borderId="27" xfId="3" applyFont="1" applyFill="1" applyBorder="1" applyAlignment="1"/>
    <xf numFmtId="0" fontId="13" fillId="0" borderId="16" xfId="3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wrapText="1"/>
    </xf>
    <xf numFmtId="0" fontId="13" fillId="0" borderId="16" xfId="3" applyFont="1" applyFill="1" applyBorder="1" applyAlignment="1"/>
    <xf numFmtId="0" fontId="13" fillId="0" borderId="1" xfId="3" applyFont="1" applyFill="1" applyBorder="1" applyAlignment="1"/>
    <xf numFmtId="0" fontId="13" fillId="0" borderId="8" xfId="3" applyFont="1" applyFill="1" applyBorder="1" applyAlignment="1"/>
    <xf numFmtId="4" fontId="13" fillId="0" borderId="1" xfId="3" applyNumberFormat="1" applyFont="1" applyFill="1" applyBorder="1" applyAlignment="1">
      <alignment horizontal="right" wrapText="1"/>
    </xf>
    <xf numFmtId="4" fontId="13" fillId="0" borderId="29" xfId="3" applyNumberFormat="1" applyFont="1" applyFill="1" applyBorder="1" applyAlignment="1">
      <alignment horizontal="right" wrapText="1"/>
    </xf>
    <xf numFmtId="0" fontId="15" fillId="0" borderId="54" xfId="3" applyFont="1" applyFill="1" applyBorder="1" applyAlignment="1">
      <alignment wrapText="1"/>
    </xf>
    <xf numFmtId="0" fontId="15" fillId="0" borderId="56" xfId="3" applyFont="1" applyFill="1" applyBorder="1" applyAlignment="1">
      <alignment wrapText="1"/>
    </xf>
    <xf numFmtId="0" fontId="15" fillId="0" borderId="55" xfId="3" applyFont="1" applyFill="1" applyBorder="1" applyAlignment="1">
      <alignment wrapText="1"/>
    </xf>
    <xf numFmtId="0" fontId="13" fillId="0" borderId="30" xfId="3" applyFont="1" applyBorder="1" applyAlignment="1">
      <alignment horizontal="left"/>
    </xf>
    <xf numFmtId="0" fontId="15" fillId="0" borderId="9" xfId="3" applyFont="1" applyBorder="1" applyAlignment="1">
      <alignment horizontal="center" wrapText="1"/>
    </xf>
    <xf numFmtId="0" fontId="17" fillId="0" borderId="42" xfId="3" applyFont="1" applyFill="1" applyBorder="1" applyAlignment="1">
      <alignment horizontal="center" wrapText="1"/>
    </xf>
    <xf numFmtId="0" fontId="15" fillId="0" borderId="31" xfId="3" applyFont="1" applyBorder="1" applyAlignment="1">
      <alignment horizontal="center" vertical="top" wrapText="1"/>
    </xf>
    <xf numFmtId="0" fontId="15" fillId="0" borderId="0" xfId="3" applyFont="1" applyBorder="1" applyAlignment="1">
      <alignment horizontal="center" vertical="top" wrapText="1"/>
    </xf>
    <xf numFmtId="166" fontId="15" fillId="0" borderId="42" xfId="3" applyNumberFormat="1" applyFont="1" applyBorder="1" applyAlignment="1">
      <alignment horizontal="center" wrapText="1"/>
    </xf>
    <xf numFmtId="0" fontId="13" fillId="0" borderId="16" xfId="3" applyFont="1" applyBorder="1" applyAlignment="1">
      <alignment horizontal="center" wrapText="1"/>
    </xf>
    <xf numFmtId="0" fontId="13" fillId="0" borderId="1" xfId="3" applyFont="1" applyBorder="1" applyAlignment="1">
      <alignment horizontal="center" wrapText="1"/>
    </xf>
    <xf numFmtId="0" fontId="13" fillId="0" borderId="16" xfId="3" applyFont="1" applyBorder="1" applyAlignment="1">
      <alignment horizontal="left" wrapText="1"/>
    </xf>
    <xf numFmtId="0" fontId="13" fillId="0" borderId="1" xfId="3" applyFont="1" applyBorder="1" applyAlignment="1">
      <alignment horizontal="left" wrapText="1"/>
    </xf>
    <xf numFmtId="0" fontId="13" fillId="0" borderId="8" xfId="3" applyFont="1" applyBorder="1" applyAlignment="1">
      <alignment horizontal="left" wrapText="1"/>
    </xf>
    <xf numFmtId="166" fontId="15" fillId="0" borderId="16" xfId="3" applyNumberFormat="1" applyFont="1" applyBorder="1" applyAlignment="1">
      <alignment horizontal="center" wrapText="1"/>
    </xf>
    <xf numFmtId="166" fontId="15" fillId="0" borderId="8" xfId="3" applyNumberFormat="1" applyFont="1" applyBorder="1" applyAlignment="1">
      <alignment horizontal="center" wrapText="1"/>
    </xf>
    <xf numFmtId="0" fontId="13" fillId="0" borderId="5" xfId="3" applyFont="1" applyBorder="1" applyAlignment="1">
      <alignment horizontal="center"/>
    </xf>
    <xf numFmtId="0" fontId="13" fillId="0" borderId="6" xfId="3" applyFont="1" applyBorder="1" applyAlignment="1">
      <alignment horizontal="center"/>
    </xf>
    <xf numFmtId="0" fontId="13" fillId="0" borderId="31" xfId="3" applyFont="1" applyBorder="1" applyAlignment="1">
      <alignment horizontal="left" wrapText="1"/>
    </xf>
    <xf numFmtId="165" fontId="17" fillId="2" borderId="44" xfId="3" applyNumberFormat="1" applyFont="1" applyFill="1" applyBorder="1" applyAlignment="1">
      <alignment horizontal="center" vertical="center" wrapText="1"/>
    </xf>
    <xf numFmtId="165" fontId="17" fillId="2" borderId="39" xfId="3" applyNumberFormat="1" applyFont="1" applyFill="1" applyBorder="1" applyAlignment="1">
      <alignment horizontal="center" vertical="center" wrapText="1"/>
    </xf>
    <xf numFmtId="165" fontId="17" fillId="2" borderId="45" xfId="3" applyNumberFormat="1" applyFont="1" applyFill="1" applyBorder="1" applyAlignment="1">
      <alignment horizontal="center" vertical="center" wrapText="1"/>
    </xf>
    <xf numFmtId="165" fontId="17" fillId="2" borderId="31" xfId="3" applyNumberFormat="1" applyFont="1" applyFill="1" applyBorder="1" applyAlignment="1">
      <alignment horizontal="center" vertical="center" wrapText="1"/>
    </xf>
    <xf numFmtId="0" fontId="13" fillId="0" borderId="53" xfId="3" applyFont="1" applyBorder="1" applyAlignment="1">
      <alignment horizontal="left"/>
    </xf>
    <xf numFmtId="166" fontId="15" fillId="0" borderId="12" xfId="3" applyNumberFormat="1" applyFont="1" applyBorder="1" applyAlignment="1">
      <alignment horizontal="center" wrapText="1"/>
    </xf>
    <xf numFmtId="0" fontId="13" fillId="0" borderId="85" xfId="3" applyFont="1" applyBorder="1" applyAlignment="1">
      <alignment horizontal="center" vertical="center" wrapText="1"/>
    </xf>
    <xf numFmtId="0" fontId="13" fillId="0" borderId="86" xfId="3" applyFont="1" applyBorder="1" applyAlignment="1">
      <alignment horizontal="center" vertical="center" wrapText="1"/>
    </xf>
    <xf numFmtId="0" fontId="13" fillId="0" borderId="87" xfId="3" applyFont="1" applyBorder="1" applyAlignment="1">
      <alignment horizontal="center" vertical="center" wrapText="1"/>
    </xf>
    <xf numFmtId="4" fontId="7" fillId="0" borderId="5" xfId="3" applyNumberFormat="1" applyFont="1" applyBorder="1" applyAlignment="1">
      <alignment horizontal="right" wrapText="1"/>
    </xf>
    <xf numFmtId="4" fontId="7" fillId="0" borderId="28" xfId="3" applyNumberFormat="1" applyFont="1" applyBorder="1" applyAlignment="1">
      <alignment horizontal="right" wrapText="1"/>
    </xf>
    <xf numFmtId="0" fontId="13" fillId="0" borderId="0" xfId="3" applyFont="1" applyBorder="1" applyAlignment="1">
      <alignment horizontal="center" wrapText="1"/>
    </xf>
    <xf numFmtId="0" fontId="15" fillId="0" borderId="39" xfId="3" applyFont="1" applyBorder="1" applyAlignment="1">
      <alignment horizontal="center" vertical="top" wrapText="1"/>
    </xf>
    <xf numFmtId="0" fontId="15" fillId="0" borderId="77" xfId="3" applyFont="1" applyBorder="1" applyAlignment="1">
      <alignment horizontal="center" vertical="top" wrapText="1"/>
    </xf>
    <xf numFmtId="0" fontId="15" fillId="0" borderId="58" xfId="3" applyFont="1" applyBorder="1" applyAlignment="1">
      <alignment horizontal="center" vertical="top" wrapText="1"/>
    </xf>
    <xf numFmtId="166" fontId="15" fillId="0" borderId="30" xfId="3" applyNumberFormat="1" applyFont="1" applyFill="1" applyBorder="1" applyAlignment="1">
      <alignment horizontal="center" wrapText="1"/>
    </xf>
    <xf numFmtId="0" fontId="13" fillId="0" borderId="30" xfId="3" applyFont="1" applyFill="1" applyBorder="1" applyAlignment="1">
      <alignment horizontal="left" wrapText="1"/>
    </xf>
    <xf numFmtId="4" fontId="13" fillId="0" borderId="30" xfId="3" applyNumberFormat="1" applyFont="1" applyFill="1" applyBorder="1" applyAlignment="1">
      <alignment horizontal="right" wrapText="1"/>
    </xf>
    <xf numFmtId="4" fontId="13" fillId="0" borderId="24" xfId="3" applyNumberFormat="1" applyFont="1" applyFill="1" applyBorder="1" applyAlignment="1">
      <alignment horizontal="right" wrapText="1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1391"/>
  <sheetViews>
    <sheetView tabSelected="1" zoomScale="85" zoomScaleNormal="85" workbookViewId="0">
      <selection sqref="A1:AK8"/>
    </sheetView>
  </sheetViews>
  <sheetFormatPr defaultColWidth="2.7109375" defaultRowHeight="18" customHeight="1"/>
  <cols>
    <col min="1" max="2" width="2.7109375" style="37" customWidth="1"/>
    <col min="3" max="3" width="1.140625" style="47" customWidth="1"/>
    <col min="4" max="4" width="3.85546875" style="47" customWidth="1"/>
    <col min="5" max="5" width="2.7109375" style="47" customWidth="1"/>
    <col min="6" max="6" width="3.42578125" style="47" customWidth="1"/>
    <col min="7" max="8" width="2.7109375" style="37" customWidth="1"/>
    <col min="9" max="9" width="1" style="37" customWidth="1"/>
    <col min="10" max="10" width="2.7109375" style="37" customWidth="1"/>
    <col min="11" max="11" width="1.85546875" style="37" customWidth="1"/>
    <col min="12" max="12" width="1.28515625" style="37" customWidth="1"/>
    <col min="13" max="15" width="2.7109375" style="37" customWidth="1"/>
    <col min="16" max="16" width="1.7109375" style="37" customWidth="1"/>
    <col min="17" max="19" width="2.7109375" style="37" customWidth="1"/>
    <col min="20" max="20" width="2.28515625" style="37" customWidth="1"/>
    <col min="21" max="21" width="2" style="37" customWidth="1"/>
    <col min="22" max="22" width="4.42578125" style="37" customWidth="1"/>
    <col min="23" max="23" width="11.42578125" style="37" customWidth="1"/>
    <col min="24" max="24" width="2.7109375" style="37" customWidth="1"/>
    <col min="25" max="25" width="1.5703125" style="37" customWidth="1"/>
    <col min="26" max="28" width="2.7109375" style="37"/>
    <col min="29" max="29" width="4.140625" style="37" customWidth="1"/>
    <col min="30" max="30" width="2.7109375" style="37" customWidth="1"/>
    <col min="31" max="31" width="1.28515625" style="37" customWidth="1"/>
    <col min="32" max="33" width="2.7109375" style="37"/>
    <col min="34" max="34" width="1.5703125" style="37" customWidth="1"/>
    <col min="35" max="35" width="5.7109375" style="37" customWidth="1"/>
    <col min="36" max="36" width="6.7109375" style="48" customWidth="1"/>
    <col min="37" max="37" width="3.85546875" style="48" customWidth="1"/>
    <col min="38" max="42" width="2.7109375" style="37"/>
    <col min="43" max="43" width="18.5703125" style="37" bestFit="1" customWidth="1"/>
    <col min="44" max="44" width="10.140625" style="37" bestFit="1" customWidth="1"/>
    <col min="45" max="48" width="2.7109375" style="37"/>
    <col min="49" max="49" width="11.28515625" style="37" bestFit="1" customWidth="1"/>
    <col min="50" max="50" width="2.7109375" style="37"/>
    <col min="51" max="51" width="6.42578125" style="37" bestFit="1" customWidth="1"/>
    <col min="52" max="16384" width="2.7109375" style="37"/>
  </cols>
  <sheetData>
    <row r="1" spans="1:38" s="2" customFormat="1" ht="18" customHeight="1">
      <c r="A1" s="290" t="s">
        <v>208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1"/>
    </row>
    <row r="2" spans="1:38" s="2" customFormat="1" ht="18" customHeight="1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1"/>
    </row>
    <row r="3" spans="1:38" s="2" customFormat="1" ht="18" customHeight="1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1"/>
    </row>
    <row r="4" spans="1:38" s="2" customFormat="1" ht="18" customHeight="1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1"/>
    </row>
    <row r="5" spans="1:38" s="2" customFormat="1" ht="12" customHeight="1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1"/>
    </row>
    <row r="6" spans="1:38" s="2" customFormat="1" ht="3.75" customHeight="1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1"/>
    </row>
    <row r="7" spans="1:38" s="2" customFormat="1" ht="12" customHeigh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1"/>
    </row>
    <row r="8" spans="1:38" s="2" customFormat="1" ht="24.75" customHeight="1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3"/>
    </row>
    <row r="9" spans="1:38" s="2" customFormat="1" ht="24.75" customHeight="1">
      <c r="A9" s="291" t="s">
        <v>124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4"/>
    </row>
    <row r="10" spans="1:38" s="2" customFormat="1" ht="24.95" customHeight="1">
      <c r="A10" s="291" t="s">
        <v>203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4"/>
    </row>
    <row r="11" spans="1:38" s="2" customFormat="1" ht="24.95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7"/>
      <c r="AK11" s="7"/>
      <c r="AL11" s="8"/>
    </row>
    <row r="12" spans="1:38" s="9" customFormat="1" ht="18" customHeight="1">
      <c r="A12" s="9" t="s">
        <v>125</v>
      </c>
      <c r="B12" s="10"/>
      <c r="C12" s="10"/>
      <c r="D12" s="10"/>
      <c r="E12" s="10"/>
      <c r="F12" s="10"/>
      <c r="G12" s="10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2"/>
      <c r="AK12" s="12"/>
      <c r="AL12" s="13"/>
    </row>
    <row r="13" spans="1:38" s="9" customFormat="1" ht="18" customHeight="1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2"/>
      <c r="AK13" s="12"/>
      <c r="AL13" s="13"/>
    </row>
    <row r="14" spans="1:38" s="2" customFormat="1" ht="21.75" customHeight="1">
      <c r="A14" s="580" t="s">
        <v>126</v>
      </c>
      <c r="B14" s="580"/>
      <c r="C14" s="580"/>
      <c r="D14" s="580"/>
      <c r="E14" s="580"/>
      <c r="F14" s="580"/>
      <c r="G14" s="580"/>
      <c r="H14" s="580"/>
      <c r="I14" s="580"/>
      <c r="J14" s="580"/>
      <c r="K14" s="580"/>
      <c r="L14" s="580"/>
      <c r="M14" s="580"/>
      <c r="N14" s="580"/>
      <c r="O14" s="580"/>
      <c r="P14" s="580"/>
      <c r="Q14" s="580"/>
      <c r="R14" s="580"/>
      <c r="S14" s="580"/>
      <c r="T14" s="580"/>
      <c r="U14" s="580"/>
      <c r="V14" s="580"/>
      <c r="W14" s="580"/>
      <c r="X14" s="580"/>
      <c r="Y14" s="580"/>
      <c r="Z14" s="580"/>
      <c r="AA14" s="580"/>
      <c r="AB14" s="580"/>
      <c r="AC14" s="580"/>
      <c r="AD14" s="580"/>
      <c r="AE14" s="580"/>
      <c r="AF14" s="580"/>
      <c r="AG14" s="580"/>
      <c r="AH14" s="580"/>
      <c r="AI14" s="580"/>
      <c r="AJ14" s="580"/>
      <c r="AK14" s="580"/>
      <c r="AL14" s="14"/>
    </row>
    <row r="15" spans="1:38" s="16" customFormat="1" ht="19.5" customHeight="1">
      <c r="A15" s="285" t="s">
        <v>205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15"/>
    </row>
    <row r="16" spans="1:38" s="16" customFormat="1" ht="1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43" s="9" customFormat="1" ht="18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18"/>
      <c r="P17" s="18"/>
      <c r="Q17" s="18"/>
      <c r="R17" s="18"/>
      <c r="S17" s="18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9"/>
      <c r="AK17" s="20"/>
      <c r="AL17" s="21"/>
    </row>
    <row r="18" spans="1:43" s="9" customFormat="1" ht="18" customHeight="1">
      <c r="A18" s="17"/>
      <c r="B18" s="22" t="s">
        <v>127</v>
      </c>
      <c r="C18" s="22"/>
      <c r="D18" s="22"/>
      <c r="E18" s="594" t="s">
        <v>152</v>
      </c>
      <c r="F18" s="594"/>
      <c r="G18" s="594"/>
      <c r="H18" s="594"/>
      <c r="I18" s="594"/>
      <c r="J18" s="594"/>
      <c r="K18" s="594"/>
      <c r="L18" s="594"/>
      <c r="M18" s="594"/>
      <c r="N18" s="594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4"/>
      <c r="Z18" s="594"/>
      <c r="AA18" s="594"/>
      <c r="AB18" s="288">
        <f>AD74</f>
        <v>21962167.32</v>
      </c>
      <c r="AC18" s="289"/>
      <c r="AD18" s="289"/>
      <c r="AE18" s="289"/>
      <c r="AF18" s="289"/>
      <c r="AG18" s="289"/>
      <c r="AH18" s="289"/>
      <c r="AI18" s="289"/>
      <c r="AJ18" s="289"/>
      <c r="AK18" s="20"/>
      <c r="AL18" s="21"/>
    </row>
    <row r="19" spans="1:43" s="9" customFormat="1" ht="18" customHeight="1">
      <c r="A19" s="17"/>
      <c r="B19" s="22"/>
      <c r="C19" s="22"/>
      <c r="D19" s="22"/>
      <c r="E19" s="594"/>
      <c r="F19" s="594"/>
      <c r="G19" s="594"/>
      <c r="H19" s="594"/>
      <c r="I19" s="594"/>
      <c r="J19" s="594"/>
      <c r="K19" s="594"/>
      <c r="L19" s="594"/>
      <c r="M19" s="594"/>
      <c r="N19" s="594"/>
      <c r="O19" s="594"/>
      <c r="P19" s="594"/>
      <c r="Q19" s="594"/>
      <c r="R19" s="594"/>
      <c r="S19" s="594"/>
      <c r="T19" s="594"/>
      <c r="U19" s="594"/>
      <c r="V19" s="594"/>
      <c r="W19" s="594"/>
      <c r="X19" s="594"/>
      <c r="Y19" s="594"/>
      <c r="Z19" s="594"/>
      <c r="AA19" s="594"/>
      <c r="AB19" s="23"/>
      <c r="AC19" s="24"/>
      <c r="AD19" s="24"/>
      <c r="AE19" s="24"/>
      <c r="AF19" s="24"/>
      <c r="AG19" s="24"/>
      <c r="AH19" s="24"/>
      <c r="AI19" s="24"/>
      <c r="AJ19" s="25"/>
      <c r="AK19" s="20"/>
      <c r="AL19" s="21"/>
    </row>
    <row r="20" spans="1:43" s="9" customFormat="1" ht="8.25" customHeight="1">
      <c r="A20" s="17"/>
      <c r="B20" s="17"/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9"/>
      <c r="AK20" s="20"/>
      <c r="AL20" s="21"/>
    </row>
    <row r="21" spans="1:43" s="9" customFormat="1" ht="20.25" customHeight="1">
      <c r="A21" s="17"/>
      <c r="B21" s="22" t="s">
        <v>128</v>
      </c>
      <c r="C21" s="22"/>
      <c r="D21" s="22"/>
      <c r="E21" s="22" t="s">
        <v>129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7"/>
      <c r="R21" s="27"/>
      <c r="S21" s="27"/>
      <c r="T21" s="22"/>
      <c r="U21" s="22"/>
      <c r="V21" s="22"/>
      <c r="W21" s="22"/>
      <c r="X21" s="22"/>
      <c r="Y21" s="22"/>
      <c r="Z21" s="22"/>
      <c r="AA21" s="22"/>
      <c r="AB21" s="288">
        <f>AB23+AB24+AB25+AB26+AB27</f>
        <v>72635426.199999988</v>
      </c>
      <c r="AC21" s="289"/>
      <c r="AD21" s="289"/>
      <c r="AE21" s="289"/>
      <c r="AF21" s="289"/>
      <c r="AG21" s="289"/>
      <c r="AH21" s="289"/>
      <c r="AI21" s="289"/>
      <c r="AJ21" s="289"/>
      <c r="AK21" s="20"/>
      <c r="AL21" s="21"/>
    </row>
    <row r="22" spans="1:43" s="9" customFormat="1" ht="10.5" customHeight="1">
      <c r="A22" s="17"/>
      <c r="B22" s="22"/>
      <c r="C22" s="22"/>
      <c r="D22" s="22"/>
      <c r="E22" s="22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7"/>
      <c r="R22" s="27"/>
      <c r="S22" s="27"/>
      <c r="T22" s="22"/>
      <c r="U22" s="22"/>
      <c r="V22" s="22"/>
      <c r="W22" s="22"/>
      <c r="X22" s="22"/>
      <c r="Y22" s="22"/>
      <c r="Z22" s="22"/>
      <c r="AA22" s="22"/>
      <c r="AB22" s="23"/>
      <c r="AC22" s="24"/>
      <c r="AD22" s="24"/>
      <c r="AE22" s="24"/>
      <c r="AF22" s="24"/>
      <c r="AG22" s="24"/>
      <c r="AH22" s="24"/>
      <c r="AI22" s="24"/>
      <c r="AJ22" s="25"/>
      <c r="AK22" s="20"/>
      <c r="AL22" s="21"/>
    </row>
    <row r="23" spans="1:43" s="9" customFormat="1" ht="18" customHeight="1">
      <c r="A23" s="17"/>
      <c r="B23" s="17"/>
      <c r="C23" s="17"/>
      <c r="D23" s="17"/>
      <c r="E23" s="17"/>
      <c r="F23" s="17" t="s">
        <v>130</v>
      </c>
      <c r="G23" s="17"/>
      <c r="H23" s="17"/>
      <c r="I23" s="17"/>
      <c r="J23" s="17"/>
      <c r="K23" s="17"/>
      <c r="L23" s="17"/>
      <c r="M23" s="17"/>
      <c r="N23" s="18"/>
      <c r="O23" s="18"/>
      <c r="P23" s="18"/>
      <c r="Q23" s="18"/>
      <c r="R23" s="18"/>
      <c r="S23" s="18"/>
      <c r="T23" s="17"/>
      <c r="U23" s="17"/>
      <c r="V23" s="17"/>
      <c r="W23" s="17"/>
      <c r="X23" s="17"/>
      <c r="Y23" s="17"/>
      <c r="Z23" s="17"/>
      <c r="AA23" s="17"/>
      <c r="AB23" s="286">
        <f>AD47+AD52+AD56+AD57+AD58+AD60+AD61+AD62+AD63+AD72</f>
        <v>41476555.519999988</v>
      </c>
      <c r="AC23" s="287"/>
      <c r="AD23" s="287"/>
      <c r="AE23" s="287"/>
      <c r="AF23" s="287"/>
      <c r="AG23" s="287"/>
      <c r="AH23" s="287"/>
      <c r="AI23" s="287"/>
      <c r="AJ23" s="287"/>
      <c r="AK23" s="20"/>
      <c r="AL23" s="21"/>
    </row>
    <row r="24" spans="1:43" s="9" customFormat="1" ht="18" customHeight="1">
      <c r="A24" s="17"/>
      <c r="B24" s="17"/>
      <c r="C24" s="17"/>
      <c r="D24" s="17"/>
      <c r="E24" s="17"/>
      <c r="F24" s="17" t="s">
        <v>131</v>
      </c>
      <c r="G24" s="17"/>
      <c r="H24" s="17"/>
      <c r="I24" s="17"/>
      <c r="J24" s="17"/>
      <c r="K24" s="17"/>
      <c r="L24" s="17"/>
      <c r="M24" s="17"/>
      <c r="N24" s="18"/>
      <c r="O24" s="18"/>
      <c r="P24" s="18"/>
      <c r="Q24" s="18"/>
      <c r="R24" s="18"/>
      <c r="S24" s="18"/>
      <c r="T24" s="17"/>
      <c r="U24" s="17"/>
      <c r="V24" s="17"/>
      <c r="W24" s="17"/>
      <c r="X24" s="17"/>
      <c r="Y24" s="17"/>
      <c r="Z24" s="17"/>
      <c r="AA24" s="17"/>
      <c r="AB24" s="286">
        <f>AD59</f>
        <v>13128432.65</v>
      </c>
      <c r="AC24" s="287"/>
      <c r="AD24" s="287"/>
      <c r="AE24" s="287"/>
      <c r="AF24" s="287"/>
      <c r="AG24" s="287"/>
      <c r="AH24" s="287"/>
      <c r="AI24" s="287"/>
      <c r="AJ24" s="287"/>
      <c r="AK24" s="20"/>
      <c r="AL24" s="21"/>
    </row>
    <row r="25" spans="1:43" s="9" customFormat="1" ht="18" customHeight="1">
      <c r="A25" s="17"/>
      <c r="B25" s="17"/>
      <c r="C25" s="17"/>
      <c r="D25" s="17"/>
      <c r="E25" s="17"/>
      <c r="F25" s="17" t="s">
        <v>132</v>
      </c>
      <c r="G25" s="17"/>
      <c r="H25" s="17"/>
      <c r="I25" s="17"/>
      <c r="J25" s="17"/>
      <c r="K25" s="17"/>
      <c r="L25" s="17"/>
      <c r="M25" s="17"/>
      <c r="N25" s="18"/>
      <c r="O25" s="18"/>
      <c r="P25" s="18"/>
      <c r="Q25" s="18"/>
      <c r="R25" s="18"/>
      <c r="S25" s="18"/>
      <c r="T25" s="17"/>
      <c r="U25" s="17"/>
      <c r="V25" s="17"/>
      <c r="W25" s="17"/>
      <c r="X25" s="17"/>
      <c r="Y25" s="17"/>
      <c r="Z25" s="28"/>
      <c r="AA25" s="17"/>
      <c r="AB25" s="286">
        <f>AD71</f>
        <v>4431664.97</v>
      </c>
      <c r="AC25" s="287"/>
      <c r="AD25" s="287"/>
      <c r="AE25" s="287"/>
      <c r="AF25" s="287"/>
      <c r="AG25" s="287"/>
      <c r="AH25" s="287"/>
      <c r="AI25" s="287"/>
      <c r="AJ25" s="287"/>
      <c r="AK25" s="20"/>
      <c r="AL25" s="21"/>
    </row>
    <row r="26" spans="1:43" s="9" customFormat="1" ht="18" customHeight="1">
      <c r="A26" s="17"/>
      <c r="B26" s="17"/>
      <c r="C26" s="17"/>
      <c r="D26" s="17"/>
      <c r="E26" s="17"/>
      <c r="F26" s="17" t="s">
        <v>179</v>
      </c>
      <c r="G26" s="17"/>
      <c r="H26" s="17"/>
      <c r="I26" s="17"/>
      <c r="J26" s="17"/>
      <c r="K26" s="17"/>
      <c r="L26" s="17"/>
      <c r="M26" s="17"/>
      <c r="N26" s="18"/>
      <c r="O26" s="18"/>
      <c r="P26" s="18"/>
      <c r="Q26" s="18"/>
      <c r="R26" s="18"/>
      <c r="S26" s="18"/>
      <c r="T26" s="17"/>
      <c r="U26" s="17"/>
      <c r="V26" s="17"/>
      <c r="W26" s="17"/>
      <c r="X26" s="17"/>
      <c r="Y26" s="17"/>
      <c r="Z26" s="17"/>
      <c r="AA26" s="17"/>
      <c r="AB26" s="286">
        <f>AD80</f>
        <v>9913146.5299999993</v>
      </c>
      <c r="AC26" s="287"/>
      <c r="AD26" s="287"/>
      <c r="AE26" s="287"/>
      <c r="AF26" s="287"/>
      <c r="AG26" s="287"/>
      <c r="AH26" s="287"/>
      <c r="AI26" s="287"/>
      <c r="AJ26" s="287"/>
      <c r="AK26" s="20"/>
      <c r="AL26" s="21"/>
    </row>
    <row r="27" spans="1:43" s="9" customFormat="1" ht="18" customHeight="1">
      <c r="A27" s="17"/>
      <c r="B27" s="17"/>
      <c r="C27" s="17"/>
      <c r="D27" s="17"/>
      <c r="E27" s="17"/>
      <c r="F27" s="220" t="s">
        <v>194</v>
      </c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18"/>
      <c r="T27" s="17"/>
      <c r="U27" s="17"/>
      <c r="V27" s="17"/>
      <c r="W27" s="17"/>
      <c r="X27" s="17"/>
      <c r="Y27" s="17"/>
      <c r="Z27" s="17"/>
      <c r="AA27" s="17"/>
      <c r="AB27" s="286">
        <f>AD79+AD77+AD78</f>
        <v>3685626.53</v>
      </c>
      <c r="AC27" s="287"/>
      <c r="AD27" s="287"/>
      <c r="AE27" s="287"/>
      <c r="AF27" s="287"/>
      <c r="AG27" s="287"/>
      <c r="AH27" s="287"/>
      <c r="AI27" s="287"/>
      <c r="AJ27" s="287"/>
      <c r="AK27" s="20"/>
      <c r="AL27" s="21"/>
    </row>
    <row r="28" spans="1:43" s="9" customFormat="1" ht="18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18"/>
      <c r="P28" s="18"/>
      <c r="Q28" s="18"/>
      <c r="R28" s="18"/>
      <c r="S28" s="18"/>
      <c r="T28" s="17"/>
      <c r="U28" s="17"/>
      <c r="V28" s="17"/>
      <c r="W28" s="17"/>
      <c r="X28" s="17"/>
      <c r="Y28" s="17"/>
      <c r="Z28" s="17"/>
      <c r="AA28" s="17"/>
      <c r="AB28" s="286"/>
      <c r="AC28" s="287"/>
      <c r="AD28" s="287"/>
      <c r="AE28" s="287"/>
      <c r="AF28" s="287"/>
      <c r="AG28" s="287"/>
      <c r="AH28" s="287"/>
      <c r="AI28" s="287"/>
      <c r="AJ28" s="287"/>
      <c r="AK28" s="20"/>
      <c r="AL28" s="21"/>
    </row>
    <row r="29" spans="1:43" s="9" customFormat="1" ht="18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/>
      <c r="O29" s="18"/>
      <c r="P29" s="18"/>
      <c r="Q29" s="18"/>
      <c r="R29" s="18"/>
      <c r="S29" s="18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9"/>
      <c r="AK29" s="20"/>
      <c r="AL29" s="21"/>
      <c r="AQ29" s="29"/>
    </row>
    <row r="30" spans="1:43" s="9" customFormat="1" ht="18" customHeight="1">
      <c r="A30" s="17"/>
      <c r="B30" s="22" t="s">
        <v>133</v>
      </c>
      <c r="C30" s="22"/>
      <c r="D30" s="22"/>
      <c r="E30" s="22" t="s">
        <v>134</v>
      </c>
      <c r="F30" s="22"/>
      <c r="G30" s="22"/>
      <c r="H30" s="22"/>
      <c r="I30" s="22"/>
      <c r="J30" s="22"/>
      <c r="K30" s="22"/>
      <c r="L30" s="22"/>
      <c r="M30" s="22"/>
      <c r="N30" s="27"/>
      <c r="O30" s="27"/>
      <c r="P30" s="27"/>
      <c r="Q30" s="27"/>
      <c r="R30" s="27"/>
      <c r="S30" s="27"/>
      <c r="T30" s="22"/>
      <c r="U30" s="22"/>
      <c r="V30" s="22"/>
      <c r="W30" s="22"/>
      <c r="X30" s="22"/>
      <c r="Y30" s="22"/>
      <c r="Z30" s="22"/>
      <c r="AA30" s="22"/>
      <c r="AB30" s="288">
        <f>AB32+AB33+AB34+AB35</f>
        <v>81391526.819999993</v>
      </c>
      <c r="AC30" s="289"/>
      <c r="AD30" s="289"/>
      <c r="AE30" s="289"/>
      <c r="AF30" s="289"/>
      <c r="AG30" s="289"/>
      <c r="AH30" s="289"/>
      <c r="AI30" s="289"/>
      <c r="AJ30" s="289"/>
      <c r="AK30" s="20"/>
      <c r="AL30" s="21"/>
    </row>
    <row r="31" spans="1:43" s="9" customFormat="1" ht="9.75" customHeight="1">
      <c r="A31" s="17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7"/>
      <c r="O31" s="27"/>
      <c r="P31" s="27"/>
      <c r="Q31" s="27"/>
      <c r="R31" s="27"/>
      <c r="S31" s="27"/>
      <c r="T31" s="22"/>
      <c r="U31" s="22"/>
      <c r="V31" s="22"/>
      <c r="W31" s="22"/>
      <c r="X31" s="22"/>
      <c r="Y31" s="22"/>
      <c r="Z31" s="22"/>
      <c r="AA31" s="22"/>
      <c r="AB31" s="23"/>
      <c r="AC31" s="24"/>
      <c r="AD31" s="24"/>
      <c r="AE31" s="24"/>
      <c r="AF31" s="24"/>
      <c r="AG31" s="24"/>
      <c r="AH31" s="24"/>
      <c r="AI31" s="24"/>
      <c r="AJ31" s="25"/>
      <c r="AK31" s="20"/>
      <c r="AL31" s="21"/>
    </row>
    <row r="32" spans="1:43" s="9" customFormat="1" ht="21.75" customHeight="1">
      <c r="A32" s="17"/>
      <c r="B32" s="17"/>
      <c r="C32" s="17"/>
      <c r="D32" s="17"/>
      <c r="E32" s="17"/>
      <c r="F32" s="17" t="s">
        <v>135</v>
      </c>
      <c r="G32" s="17"/>
      <c r="H32" s="17"/>
      <c r="I32" s="17"/>
      <c r="J32" s="17"/>
      <c r="K32" s="17"/>
      <c r="L32" s="17"/>
      <c r="M32" s="17"/>
      <c r="N32" s="18"/>
      <c r="O32" s="18"/>
      <c r="P32" s="18"/>
      <c r="Q32" s="18"/>
      <c r="R32" s="18"/>
      <c r="S32" s="18"/>
      <c r="T32" s="17"/>
      <c r="U32" s="17"/>
      <c r="V32" s="17"/>
      <c r="W32" s="17"/>
      <c r="X32" s="17"/>
      <c r="Y32" s="17"/>
      <c r="Z32" s="17"/>
      <c r="AA32" s="17"/>
      <c r="AB32" s="286">
        <f>AD87+AD93+AD98+AD104+AD114+AD119+AD122+AD127+AD129+AD136+AD143+AD152</f>
        <v>33260204.259999998</v>
      </c>
      <c r="AC32" s="287"/>
      <c r="AD32" s="287"/>
      <c r="AE32" s="287"/>
      <c r="AF32" s="287"/>
      <c r="AG32" s="287"/>
      <c r="AH32" s="287"/>
      <c r="AI32" s="287"/>
      <c r="AJ32" s="287"/>
      <c r="AK32" s="20"/>
      <c r="AL32" s="21"/>
    </row>
    <row r="33" spans="1:43" s="2" customFormat="1" ht="25.5" customHeight="1">
      <c r="A33" s="30"/>
      <c r="B33" s="30"/>
      <c r="C33" s="30"/>
      <c r="D33" s="30"/>
      <c r="E33" s="30"/>
      <c r="F33" s="220" t="s">
        <v>136</v>
      </c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30"/>
      <c r="T33" s="30"/>
      <c r="U33" s="30"/>
      <c r="V33" s="30"/>
      <c r="W33" s="30"/>
      <c r="X33" s="30"/>
      <c r="Y33" s="30"/>
      <c r="Z33" s="30"/>
      <c r="AA33" s="30"/>
      <c r="AB33" s="286">
        <f>AD154</f>
        <v>6586230.5600000005</v>
      </c>
      <c r="AC33" s="287"/>
      <c r="AD33" s="287"/>
      <c r="AE33" s="287"/>
      <c r="AF33" s="287"/>
      <c r="AG33" s="287"/>
      <c r="AH33" s="287"/>
      <c r="AI33" s="287"/>
      <c r="AJ33" s="287"/>
      <c r="AK33" s="20"/>
      <c r="AL33" s="21"/>
    </row>
    <row r="34" spans="1:43" s="9" customFormat="1" ht="18.75" customHeight="1">
      <c r="A34" s="31"/>
      <c r="B34" s="31"/>
      <c r="C34" s="31"/>
      <c r="D34" s="31"/>
      <c r="E34" s="31"/>
      <c r="F34" s="220" t="s">
        <v>137</v>
      </c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286">
        <f>AD157</f>
        <v>313212.43</v>
      </c>
      <c r="AC34" s="287"/>
      <c r="AD34" s="287"/>
      <c r="AE34" s="287"/>
      <c r="AF34" s="287"/>
      <c r="AG34" s="287"/>
      <c r="AH34" s="287"/>
      <c r="AI34" s="287"/>
      <c r="AJ34" s="287"/>
      <c r="AK34" s="20"/>
      <c r="AL34" s="21"/>
    </row>
    <row r="35" spans="1:43" s="9" customFormat="1" ht="21" customHeight="1">
      <c r="A35" s="31"/>
      <c r="B35" s="31"/>
      <c r="C35" s="31"/>
      <c r="D35" s="31"/>
      <c r="E35" s="31"/>
      <c r="F35" s="220" t="s">
        <v>138</v>
      </c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31"/>
      <c r="T35" s="31"/>
      <c r="U35" s="31"/>
      <c r="V35" s="31"/>
      <c r="W35" s="31"/>
      <c r="X35" s="31"/>
      <c r="Y35" s="31"/>
      <c r="Z35" s="31"/>
      <c r="AA35" s="31"/>
      <c r="AB35" s="286">
        <f>AD147</f>
        <v>41231879.57</v>
      </c>
      <c r="AC35" s="287"/>
      <c r="AD35" s="287"/>
      <c r="AE35" s="287"/>
      <c r="AF35" s="287"/>
      <c r="AG35" s="287"/>
      <c r="AH35" s="287"/>
      <c r="AI35" s="287"/>
      <c r="AJ35" s="287"/>
      <c r="AK35" s="20"/>
      <c r="AL35" s="21"/>
    </row>
    <row r="36" spans="1:43" s="9" customFormat="1" ht="18.75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3"/>
      <c r="AK36" s="12"/>
      <c r="AL36" s="13"/>
    </row>
    <row r="37" spans="1:43" s="9" customFormat="1" ht="18.75" customHeight="1">
      <c r="A37" s="31"/>
      <c r="B37" s="617" t="s">
        <v>139</v>
      </c>
      <c r="C37" s="617"/>
      <c r="D37" s="34"/>
      <c r="E37" s="618" t="s">
        <v>153</v>
      </c>
      <c r="F37" s="618"/>
      <c r="G37" s="618"/>
      <c r="H37" s="618"/>
      <c r="I37" s="618"/>
      <c r="J37" s="618"/>
      <c r="K37" s="618"/>
      <c r="L37" s="618"/>
      <c r="M37" s="618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288">
        <f>AB18+AB21-AB30</f>
        <v>13206066.699999988</v>
      </c>
      <c r="AC37" s="289"/>
      <c r="AD37" s="289"/>
      <c r="AE37" s="289"/>
      <c r="AF37" s="289"/>
      <c r="AG37" s="289"/>
      <c r="AH37" s="289"/>
      <c r="AI37" s="289"/>
      <c r="AJ37" s="289"/>
      <c r="AK37" s="12"/>
      <c r="AL37" s="13"/>
      <c r="AQ37" s="29"/>
    </row>
    <row r="38" spans="1:43" s="9" customFormat="1" ht="18.75" customHeight="1">
      <c r="A38" s="31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23"/>
      <c r="AC38" s="24"/>
      <c r="AD38" s="24"/>
      <c r="AE38" s="24"/>
      <c r="AF38" s="24"/>
      <c r="AG38" s="24"/>
      <c r="AH38" s="24"/>
      <c r="AI38" s="24"/>
      <c r="AJ38" s="25"/>
      <c r="AK38" s="12"/>
      <c r="AL38" s="13"/>
    </row>
    <row r="39" spans="1:43" s="9" customFormat="1" ht="18.75" customHeight="1">
      <c r="A39" s="31"/>
      <c r="B39" s="35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23"/>
      <c r="AC39" s="24"/>
      <c r="AD39" s="24"/>
      <c r="AE39" s="24"/>
      <c r="AF39" s="24"/>
      <c r="AG39" s="24"/>
      <c r="AH39" s="24"/>
      <c r="AI39" s="24"/>
      <c r="AJ39" s="25"/>
      <c r="AK39" s="12"/>
      <c r="AL39" s="13"/>
    </row>
    <row r="40" spans="1:43" s="9" customFormat="1" ht="18.75" customHeight="1">
      <c r="A40" s="31"/>
      <c r="B40" s="580" t="s">
        <v>140</v>
      </c>
      <c r="C40" s="580"/>
      <c r="D40" s="580"/>
      <c r="E40" s="580"/>
      <c r="F40" s="580"/>
      <c r="G40" s="580"/>
      <c r="H40" s="580"/>
      <c r="I40" s="580"/>
      <c r="J40" s="580"/>
      <c r="K40" s="580"/>
      <c r="L40" s="580"/>
      <c r="M40" s="580"/>
      <c r="N40" s="580"/>
      <c r="O40" s="580"/>
      <c r="P40" s="580"/>
      <c r="Q40" s="580"/>
      <c r="R40" s="580"/>
      <c r="S40" s="580"/>
      <c r="T40" s="580"/>
      <c r="U40" s="580"/>
      <c r="V40" s="580"/>
      <c r="W40" s="580"/>
      <c r="X40" s="580"/>
      <c r="Y40" s="580"/>
      <c r="Z40" s="580"/>
      <c r="AA40" s="580"/>
      <c r="AB40" s="580"/>
      <c r="AC40" s="580"/>
      <c r="AD40" s="580"/>
      <c r="AE40" s="580"/>
      <c r="AF40" s="580"/>
      <c r="AG40" s="580"/>
      <c r="AH40" s="580"/>
      <c r="AI40" s="580"/>
      <c r="AJ40" s="580"/>
      <c r="AK40" s="580"/>
      <c r="AL40" s="14"/>
      <c r="AM40" s="14"/>
    </row>
    <row r="41" spans="1:43" s="9" customFormat="1" ht="15.75" customHeight="1">
      <c r="A41" s="31"/>
      <c r="B41" s="285" t="s">
        <v>142</v>
      </c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15"/>
      <c r="AM41" s="15"/>
    </row>
    <row r="42" spans="1:43" s="9" customFormat="1" ht="15.75" customHeight="1">
      <c r="A42" s="31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36"/>
      <c r="AM42" s="36"/>
    </row>
    <row r="43" spans="1:43" ht="12.75" customHeight="1">
      <c r="A43" s="477" t="s">
        <v>92</v>
      </c>
      <c r="B43" s="397"/>
      <c r="C43" s="456"/>
      <c r="D43" s="397" t="s">
        <v>4</v>
      </c>
      <c r="E43" s="397"/>
      <c r="F43" s="456"/>
      <c r="G43" s="396" t="s">
        <v>5</v>
      </c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456"/>
      <c r="X43" s="396" t="s">
        <v>197</v>
      </c>
      <c r="Y43" s="397"/>
      <c r="Z43" s="397"/>
      <c r="AA43" s="397"/>
      <c r="AB43" s="397"/>
      <c r="AC43" s="398"/>
      <c r="AD43" s="396" t="s">
        <v>198</v>
      </c>
      <c r="AE43" s="397"/>
      <c r="AF43" s="397"/>
      <c r="AG43" s="397"/>
      <c r="AH43" s="397"/>
      <c r="AI43" s="398"/>
      <c r="AJ43" s="75" t="s">
        <v>123</v>
      </c>
      <c r="AK43" s="76"/>
    </row>
    <row r="44" spans="1:43" ht="15" customHeight="1">
      <c r="A44" s="478"/>
      <c r="B44" s="400"/>
      <c r="C44" s="457"/>
      <c r="D44" s="400"/>
      <c r="E44" s="400"/>
      <c r="F44" s="457"/>
      <c r="G44" s="399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400"/>
      <c r="S44" s="400"/>
      <c r="T44" s="400"/>
      <c r="U44" s="400"/>
      <c r="V44" s="400"/>
      <c r="W44" s="457"/>
      <c r="X44" s="399"/>
      <c r="Y44" s="400"/>
      <c r="Z44" s="400"/>
      <c r="AA44" s="400"/>
      <c r="AB44" s="400"/>
      <c r="AC44" s="401"/>
      <c r="AD44" s="399"/>
      <c r="AE44" s="400"/>
      <c r="AF44" s="400"/>
      <c r="AG44" s="400"/>
      <c r="AH44" s="400"/>
      <c r="AI44" s="401"/>
      <c r="AJ44" s="77"/>
      <c r="AK44" s="78"/>
    </row>
    <row r="45" spans="1:43" ht="20.25" customHeight="1">
      <c r="A45" s="540">
        <v>7</v>
      </c>
      <c r="B45" s="595"/>
      <c r="C45" s="541"/>
      <c r="D45" s="596"/>
      <c r="E45" s="595"/>
      <c r="F45" s="541"/>
      <c r="G45" s="597" t="s">
        <v>6</v>
      </c>
      <c r="H45" s="598"/>
      <c r="I45" s="598"/>
      <c r="J45" s="598"/>
      <c r="K45" s="598"/>
      <c r="L45" s="598"/>
      <c r="M45" s="598"/>
      <c r="N45" s="598"/>
      <c r="O45" s="598"/>
      <c r="P45" s="598"/>
      <c r="Q45" s="598"/>
      <c r="R45" s="598"/>
      <c r="S45" s="598"/>
      <c r="T45" s="598"/>
      <c r="U45" s="598"/>
      <c r="V45" s="598"/>
      <c r="W45" s="599"/>
      <c r="X45" s="600"/>
      <c r="Y45" s="601"/>
      <c r="Z45" s="601"/>
      <c r="AA45" s="601"/>
      <c r="AB45" s="601"/>
      <c r="AC45" s="602"/>
      <c r="AD45" s="600"/>
      <c r="AE45" s="601"/>
      <c r="AF45" s="601"/>
      <c r="AG45" s="601"/>
      <c r="AH45" s="601"/>
      <c r="AI45" s="602"/>
      <c r="AJ45" s="613"/>
      <c r="AK45" s="614"/>
    </row>
    <row r="46" spans="1:43" ht="20.25" customHeight="1">
      <c r="A46" s="587">
        <v>71</v>
      </c>
      <c r="B46" s="588"/>
      <c r="C46" s="589"/>
      <c r="D46" s="590"/>
      <c r="E46" s="588"/>
      <c r="F46" s="589"/>
      <c r="G46" s="591" t="s">
        <v>150</v>
      </c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3"/>
      <c r="X46" s="85"/>
      <c r="Y46" s="86"/>
      <c r="Z46" s="86"/>
      <c r="AA46" s="86"/>
      <c r="AB46" s="86"/>
      <c r="AC46" s="87"/>
      <c r="AD46" s="85"/>
      <c r="AE46" s="86"/>
      <c r="AF46" s="86"/>
      <c r="AG46" s="86"/>
      <c r="AH46" s="86"/>
      <c r="AI46" s="87"/>
      <c r="AJ46" s="73"/>
      <c r="AK46" s="74"/>
    </row>
    <row r="47" spans="1:43" ht="17.25" customHeight="1">
      <c r="A47" s="414">
        <v>711</v>
      </c>
      <c r="B47" s="415"/>
      <c r="C47" s="416"/>
      <c r="D47" s="388"/>
      <c r="E47" s="389"/>
      <c r="F47" s="231"/>
      <c r="G47" s="390" t="s">
        <v>7</v>
      </c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2"/>
      <c r="X47" s="85">
        <f>SUM(X48:AC51)</f>
        <v>31756500</v>
      </c>
      <c r="Y47" s="86"/>
      <c r="Z47" s="86"/>
      <c r="AA47" s="86"/>
      <c r="AB47" s="86"/>
      <c r="AC47" s="87"/>
      <c r="AD47" s="85">
        <f>SUM(AD48:AI51)</f>
        <v>36248808.229999997</v>
      </c>
      <c r="AE47" s="86"/>
      <c r="AF47" s="86"/>
      <c r="AG47" s="86"/>
      <c r="AH47" s="86"/>
      <c r="AI47" s="87"/>
      <c r="AJ47" s="73">
        <f>AD47/X47*100</f>
        <v>114.14610624596537</v>
      </c>
      <c r="AK47" s="74"/>
    </row>
    <row r="48" spans="1:43" ht="17.25" customHeight="1">
      <c r="A48" s="441"/>
      <c r="B48" s="442"/>
      <c r="C48" s="443"/>
      <c r="D48" s="190">
        <v>7111</v>
      </c>
      <c r="E48" s="191"/>
      <c r="F48" s="192"/>
      <c r="G48" s="187" t="s">
        <v>8</v>
      </c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9"/>
      <c r="X48" s="112">
        <v>9820000</v>
      </c>
      <c r="Y48" s="98"/>
      <c r="Z48" s="98"/>
      <c r="AA48" s="98"/>
      <c r="AB48" s="98"/>
      <c r="AC48" s="99"/>
      <c r="AD48" s="112">
        <v>10737758.539999999</v>
      </c>
      <c r="AE48" s="98"/>
      <c r="AF48" s="98"/>
      <c r="AG48" s="98"/>
      <c r="AH48" s="98"/>
      <c r="AI48" s="99"/>
      <c r="AJ48" s="71">
        <f t="shared" ref="AJ48:AJ81" si="0">AD48/X48*100</f>
        <v>109.34580997963339</v>
      </c>
      <c r="AK48" s="72"/>
    </row>
    <row r="49" spans="1:37" ht="15.75" customHeight="1">
      <c r="A49" s="441"/>
      <c r="B49" s="442"/>
      <c r="C49" s="443"/>
      <c r="D49" s="469">
        <v>71131</v>
      </c>
      <c r="E49" s="470"/>
      <c r="F49" s="471"/>
      <c r="G49" s="472" t="s">
        <v>9</v>
      </c>
      <c r="H49" s="473"/>
      <c r="I49" s="473"/>
      <c r="J49" s="473"/>
      <c r="K49" s="473"/>
      <c r="L49" s="473"/>
      <c r="M49" s="473"/>
      <c r="N49" s="473"/>
      <c r="O49" s="473"/>
      <c r="P49" s="473"/>
      <c r="Q49" s="473"/>
      <c r="R49" s="473"/>
      <c r="S49" s="473"/>
      <c r="T49" s="473"/>
      <c r="U49" s="473"/>
      <c r="V49" s="473"/>
      <c r="W49" s="474"/>
      <c r="X49" s="112">
        <v>8330500</v>
      </c>
      <c r="Y49" s="98"/>
      <c r="Z49" s="98"/>
      <c r="AA49" s="98"/>
      <c r="AB49" s="98"/>
      <c r="AC49" s="99"/>
      <c r="AD49" s="112">
        <v>10723334.15</v>
      </c>
      <c r="AE49" s="98"/>
      <c r="AF49" s="98"/>
      <c r="AG49" s="98"/>
      <c r="AH49" s="98"/>
      <c r="AI49" s="99"/>
      <c r="AJ49" s="340">
        <f t="shared" si="0"/>
        <v>128.7237758838005</v>
      </c>
      <c r="AK49" s="341"/>
    </row>
    <row r="50" spans="1:37" ht="18" customHeight="1">
      <c r="A50" s="441"/>
      <c r="B50" s="442"/>
      <c r="C50" s="443"/>
      <c r="D50" s="469">
        <v>71132</v>
      </c>
      <c r="E50" s="470"/>
      <c r="F50" s="471"/>
      <c r="G50" s="472" t="s">
        <v>10</v>
      </c>
      <c r="H50" s="473"/>
      <c r="I50" s="473"/>
      <c r="J50" s="473"/>
      <c r="K50" s="473"/>
      <c r="L50" s="473"/>
      <c r="M50" s="473"/>
      <c r="N50" s="473"/>
      <c r="O50" s="473"/>
      <c r="P50" s="473"/>
      <c r="Q50" s="473"/>
      <c r="R50" s="473"/>
      <c r="S50" s="473"/>
      <c r="T50" s="473"/>
      <c r="U50" s="473"/>
      <c r="V50" s="473"/>
      <c r="W50" s="474"/>
      <c r="X50" s="112">
        <v>2660000</v>
      </c>
      <c r="Y50" s="98"/>
      <c r="Z50" s="98"/>
      <c r="AA50" s="98"/>
      <c r="AB50" s="98"/>
      <c r="AC50" s="99"/>
      <c r="AD50" s="112">
        <v>2834469.88</v>
      </c>
      <c r="AE50" s="98"/>
      <c r="AF50" s="98"/>
      <c r="AG50" s="98"/>
      <c r="AH50" s="98"/>
      <c r="AI50" s="99"/>
      <c r="AJ50" s="340">
        <f t="shared" si="0"/>
        <v>106.55901804511278</v>
      </c>
      <c r="AK50" s="341"/>
    </row>
    <row r="51" spans="1:37" ht="19.5" customHeight="1">
      <c r="A51" s="435"/>
      <c r="B51" s="436"/>
      <c r="C51" s="437"/>
      <c r="D51" s="252">
        <v>71175</v>
      </c>
      <c r="E51" s="253"/>
      <c r="F51" s="254"/>
      <c r="G51" s="255" t="s">
        <v>11</v>
      </c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7"/>
      <c r="X51" s="258">
        <v>10946000</v>
      </c>
      <c r="Y51" s="259"/>
      <c r="Z51" s="259"/>
      <c r="AA51" s="259"/>
      <c r="AB51" s="259"/>
      <c r="AC51" s="260"/>
      <c r="AD51" s="258">
        <v>11953245.66</v>
      </c>
      <c r="AE51" s="259"/>
      <c r="AF51" s="259"/>
      <c r="AG51" s="259"/>
      <c r="AH51" s="259"/>
      <c r="AI51" s="260"/>
      <c r="AJ51" s="346">
        <f t="shared" si="0"/>
        <v>109.20195194591631</v>
      </c>
      <c r="AK51" s="347"/>
    </row>
    <row r="52" spans="1:37" ht="19.5" customHeight="1">
      <c r="A52" s="414">
        <v>713</v>
      </c>
      <c r="B52" s="415"/>
      <c r="C52" s="416"/>
      <c r="D52" s="464"/>
      <c r="E52" s="465"/>
      <c r="F52" s="242"/>
      <c r="G52" s="606" t="s">
        <v>12</v>
      </c>
      <c r="H52" s="607"/>
      <c r="I52" s="607"/>
      <c r="J52" s="607"/>
      <c r="K52" s="607"/>
      <c r="L52" s="607"/>
      <c r="M52" s="607"/>
      <c r="N52" s="607"/>
      <c r="O52" s="607"/>
      <c r="P52" s="607"/>
      <c r="Q52" s="607"/>
      <c r="R52" s="607"/>
      <c r="S52" s="607"/>
      <c r="T52" s="607"/>
      <c r="U52" s="607"/>
      <c r="V52" s="607"/>
      <c r="W52" s="608"/>
      <c r="X52" s="107">
        <f>X54+X53</f>
        <v>993000</v>
      </c>
      <c r="Y52" s="108"/>
      <c r="Z52" s="108"/>
      <c r="AA52" s="108"/>
      <c r="AB52" s="108"/>
      <c r="AC52" s="109"/>
      <c r="AD52" s="107">
        <f>AD54+AD53</f>
        <v>838449.07</v>
      </c>
      <c r="AE52" s="108"/>
      <c r="AF52" s="108"/>
      <c r="AG52" s="108"/>
      <c r="AH52" s="108"/>
      <c r="AI52" s="109"/>
      <c r="AJ52" s="342">
        <f t="shared" si="0"/>
        <v>84.435958710976834</v>
      </c>
      <c r="AK52" s="343"/>
    </row>
    <row r="53" spans="1:37" ht="18" customHeight="1">
      <c r="A53" s="441"/>
      <c r="B53" s="442"/>
      <c r="C53" s="443"/>
      <c r="D53" s="469">
        <v>71312</v>
      </c>
      <c r="E53" s="470"/>
      <c r="F53" s="471"/>
      <c r="G53" s="472" t="s">
        <v>13</v>
      </c>
      <c r="H53" s="473"/>
      <c r="I53" s="473"/>
      <c r="J53" s="473"/>
      <c r="K53" s="473"/>
      <c r="L53" s="473"/>
      <c r="M53" s="473"/>
      <c r="N53" s="473"/>
      <c r="O53" s="473"/>
      <c r="P53" s="473"/>
      <c r="Q53" s="473"/>
      <c r="R53" s="473"/>
      <c r="S53" s="473"/>
      <c r="T53" s="473"/>
      <c r="U53" s="473"/>
      <c r="V53" s="473"/>
      <c r="W53" s="474"/>
      <c r="X53" s="112">
        <v>205000</v>
      </c>
      <c r="Y53" s="98"/>
      <c r="Z53" s="98"/>
      <c r="AA53" s="98"/>
      <c r="AB53" s="98"/>
      <c r="AC53" s="99"/>
      <c r="AD53" s="112">
        <v>222117.09</v>
      </c>
      <c r="AE53" s="98"/>
      <c r="AF53" s="98"/>
      <c r="AG53" s="98"/>
      <c r="AH53" s="98"/>
      <c r="AI53" s="99"/>
      <c r="AJ53" s="340">
        <f t="shared" si="0"/>
        <v>108.3498</v>
      </c>
      <c r="AK53" s="341"/>
    </row>
    <row r="54" spans="1:37" ht="18" customHeight="1">
      <c r="A54" s="435"/>
      <c r="B54" s="436"/>
      <c r="C54" s="437"/>
      <c r="D54" s="252">
        <v>71351</v>
      </c>
      <c r="E54" s="253"/>
      <c r="F54" s="254"/>
      <c r="G54" s="255" t="s">
        <v>14</v>
      </c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7"/>
      <c r="X54" s="258">
        <v>788000</v>
      </c>
      <c r="Y54" s="259"/>
      <c r="Z54" s="259"/>
      <c r="AA54" s="259"/>
      <c r="AB54" s="259"/>
      <c r="AC54" s="260"/>
      <c r="AD54" s="258">
        <v>616331.98</v>
      </c>
      <c r="AE54" s="259"/>
      <c r="AF54" s="259"/>
      <c r="AG54" s="259"/>
      <c r="AH54" s="259"/>
      <c r="AI54" s="260"/>
      <c r="AJ54" s="346">
        <f t="shared" si="0"/>
        <v>78.214718274111675</v>
      </c>
      <c r="AK54" s="347"/>
    </row>
    <row r="55" spans="1:37" ht="18" customHeight="1">
      <c r="A55" s="571">
        <v>714</v>
      </c>
      <c r="B55" s="572"/>
      <c r="C55" s="573"/>
      <c r="D55" s="464"/>
      <c r="E55" s="465"/>
      <c r="F55" s="242"/>
      <c r="G55" s="606" t="s">
        <v>15</v>
      </c>
      <c r="H55" s="607"/>
      <c r="I55" s="607"/>
      <c r="J55" s="607"/>
      <c r="K55" s="607"/>
      <c r="L55" s="607"/>
      <c r="M55" s="607"/>
      <c r="N55" s="607"/>
      <c r="O55" s="607"/>
      <c r="P55" s="607"/>
      <c r="Q55" s="607"/>
      <c r="R55" s="607"/>
      <c r="S55" s="607"/>
      <c r="T55" s="607"/>
      <c r="U55" s="607"/>
      <c r="V55" s="607"/>
      <c r="W55" s="608"/>
      <c r="X55" s="107">
        <f>SUM(X56:AC62)</f>
        <v>13197000</v>
      </c>
      <c r="Y55" s="108"/>
      <c r="Z55" s="108"/>
      <c r="AA55" s="108"/>
      <c r="AB55" s="108"/>
      <c r="AC55" s="109"/>
      <c r="AD55" s="107">
        <f>SUM(AD56:AI62)</f>
        <v>15485464.620000001</v>
      </c>
      <c r="AE55" s="108"/>
      <c r="AF55" s="108"/>
      <c r="AG55" s="108"/>
      <c r="AH55" s="108"/>
      <c r="AI55" s="109"/>
      <c r="AJ55" s="342">
        <f t="shared" si="0"/>
        <v>117.34079427142534</v>
      </c>
      <c r="AK55" s="343"/>
    </row>
    <row r="56" spans="1:37" ht="15.75" customHeight="1">
      <c r="A56" s="574"/>
      <c r="B56" s="575"/>
      <c r="C56" s="576"/>
      <c r="D56" s="469">
        <v>7141</v>
      </c>
      <c r="E56" s="470"/>
      <c r="F56" s="471"/>
      <c r="G56" s="482" t="s">
        <v>16</v>
      </c>
      <c r="H56" s="483"/>
      <c r="I56" s="483"/>
      <c r="J56" s="483"/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483"/>
      <c r="V56" s="483"/>
      <c r="W56" s="484"/>
      <c r="X56" s="393">
        <v>236000</v>
      </c>
      <c r="Y56" s="394"/>
      <c r="Z56" s="394"/>
      <c r="AA56" s="394"/>
      <c r="AB56" s="394"/>
      <c r="AC56" s="395"/>
      <c r="AD56" s="393">
        <v>534145.26</v>
      </c>
      <c r="AE56" s="394"/>
      <c r="AF56" s="394"/>
      <c r="AG56" s="394"/>
      <c r="AH56" s="394"/>
      <c r="AI56" s="395"/>
      <c r="AJ56" s="340">
        <f t="shared" si="0"/>
        <v>226.33273728813558</v>
      </c>
      <c r="AK56" s="341"/>
    </row>
    <row r="57" spans="1:37" ht="21" customHeight="1">
      <c r="A57" s="574"/>
      <c r="B57" s="575"/>
      <c r="C57" s="576"/>
      <c r="D57" s="469">
        <v>7142</v>
      </c>
      <c r="E57" s="470"/>
      <c r="F57" s="470"/>
      <c r="G57" s="485" t="s">
        <v>17</v>
      </c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7"/>
      <c r="X57" s="98">
        <v>221000</v>
      </c>
      <c r="Y57" s="98"/>
      <c r="Z57" s="98"/>
      <c r="AA57" s="98"/>
      <c r="AB57" s="98"/>
      <c r="AC57" s="99"/>
      <c r="AD57" s="98">
        <v>138777.03</v>
      </c>
      <c r="AE57" s="98"/>
      <c r="AF57" s="98"/>
      <c r="AG57" s="98"/>
      <c r="AH57" s="98"/>
      <c r="AI57" s="99"/>
      <c r="AJ57" s="340">
        <f t="shared" si="0"/>
        <v>62.795036199095023</v>
      </c>
      <c r="AK57" s="341"/>
    </row>
    <row r="58" spans="1:37" ht="21" customHeight="1">
      <c r="A58" s="574"/>
      <c r="B58" s="575"/>
      <c r="C58" s="576"/>
      <c r="D58" s="469">
        <v>7145</v>
      </c>
      <c r="E58" s="470"/>
      <c r="F58" s="471"/>
      <c r="G58" s="482" t="s">
        <v>151</v>
      </c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483"/>
      <c r="S58" s="483"/>
      <c r="T58" s="483"/>
      <c r="U58" s="483"/>
      <c r="V58" s="483"/>
      <c r="W58" s="484"/>
      <c r="X58" s="402">
        <v>0</v>
      </c>
      <c r="Y58" s="403"/>
      <c r="Z58" s="403"/>
      <c r="AA58" s="403"/>
      <c r="AB58" s="403"/>
      <c r="AC58" s="404"/>
      <c r="AD58" s="402">
        <v>429</v>
      </c>
      <c r="AE58" s="403"/>
      <c r="AF58" s="403"/>
      <c r="AG58" s="403"/>
      <c r="AH58" s="403"/>
      <c r="AI58" s="404"/>
      <c r="AJ58" s="340">
        <v>0</v>
      </c>
      <c r="AK58" s="341"/>
    </row>
    <row r="59" spans="1:37" ht="30.75" customHeight="1">
      <c r="A59" s="574"/>
      <c r="B59" s="575"/>
      <c r="C59" s="576"/>
      <c r="D59" s="469">
        <v>7146</v>
      </c>
      <c r="E59" s="470"/>
      <c r="F59" s="471"/>
      <c r="G59" s="482" t="s">
        <v>18</v>
      </c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  <c r="V59" s="483"/>
      <c r="W59" s="484"/>
      <c r="X59" s="402">
        <v>11116000</v>
      </c>
      <c r="Y59" s="403"/>
      <c r="Z59" s="403"/>
      <c r="AA59" s="403"/>
      <c r="AB59" s="403"/>
      <c r="AC59" s="404"/>
      <c r="AD59" s="402">
        <v>13128432.65</v>
      </c>
      <c r="AE59" s="403"/>
      <c r="AF59" s="403"/>
      <c r="AG59" s="403"/>
      <c r="AH59" s="403"/>
      <c r="AI59" s="404"/>
      <c r="AJ59" s="340">
        <f t="shared" si="0"/>
        <v>118.1039281216265</v>
      </c>
      <c r="AK59" s="341"/>
    </row>
    <row r="60" spans="1:37" ht="30.75" customHeight="1">
      <c r="A60" s="574"/>
      <c r="B60" s="575"/>
      <c r="C60" s="576"/>
      <c r="D60" s="469">
        <v>71484</v>
      </c>
      <c r="E60" s="470"/>
      <c r="F60" s="470"/>
      <c r="G60" s="485" t="s">
        <v>19</v>
      </c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7"/>
      <c r="X60" s="98">
        <v>650000</v>
      </c>
      <c r="Y60" s="98"/>
      <c r="Z60" s="98"/>
      <c r="AA60" s="98"/>
      <c r="AB60" s="98"/>
      <c r="AC60" s="99"/>
      <c r="AD60" s="98">
        <v>683132.61</v>
      </c>
      <c r="AE60" s="98"/>
      <c r="AF60" s="98"/>
      <c r="AG60" s="98"/>
      <c r="AH60" s="98"/>
      <c r="AI60" s="99"/>
      <c r="AJ60" s="340">
        <f t="shared" si="0"/>
        <v>105.09732461538461</v>
      </c>
      <c r="AK60" s="341"/>
    </row>
    <row r="61" spans="1:37" ht="21" customHeight="1">
      <c r="A61" s="574"/>
      <c r="B61" s="575"/>
      <c r="C61" s="576"/>
      <c r="D61" s="295">
        <v>71489</v>
      </c>
      <c r="E61" s="296"/>
      <c r="F61" s="296"/>
      <c r="G61" s="623" t="s">
        <v>20</v>
      </c>
      <c r="H61" s="624"/>
      <c r="I61" s="624"/>
      <c r="J61" s="624"/>
      <c r="K61" s="624"/>
      <c r="L61" s="624"/>
      <c r="M61" s="624"/>
      <c r="N61" s="624"/>
      <c r="O61" s="624"/>
      <c r="P61" s="624"/>
      <c r="Q61" s="624"/>
      <c r="R61" s="624"/>
      <c r="S61" s="624"/>
      <c r="T61" s="624"/>
      <c r="U61" s="624"/>
      <c r="V61" s="624"/>
      <c r="W61" s="625"/>
      <c r="X61" s="98">
        <v>958000</v>
      </c>
      <c r="Y61" s="98"/>
      <c r="Z61" s="98"/>
      <c r="AA61" s="98"/>
      <c r="AB61" s="98"/>
      <c r="AC61" s="99"/>
      <c r="AD61" s="98">
        <v>985134.41</v>
      </c>
      <c r="AE61" s="98"/>
      <c r="AF61" s="98"/>
      <c r="AG61" s="98"/>
      <c r="AH61" s="98"/>
      <c r="AI61" s="99"/>
      <c r="AJ61" s="340">
        <f>AD61/X61*100</f>
        <v>102.8324018789144</v>
      </c>
      <c r="AK61" s="341"/>
    </row>
    <row r="62" spans="1:37" ht="15" customHeight="1">
      <c r="A62" s="577"/>
      <c r="B62" s="578"/>
      <c r="C62" s="579"/>
      <c r="D62" s="626">
        <v>71491</v>
      </c>
      <c r="E62" s="627"/>
      <c r="F62" s="627"/>
      <c r="G62" s="628" t="s">
        <v>145</v>
      </c>
      <c r="H62" s="629"/>
      <c r="I62" s="629"/>
      <c r="J62" s="629"/>
      <c r="K62" s="629"/>
      <c r="L62" s="629"/>
      <c r="M62" s="629"/>
      <c r="N62" s="629"/>
      <c r="O62" s="629"/>
      <c r="P62" s="629"/>
      <c r="Q62" s="629"/>
      <c r="R62" s="629"/>
      <c r="S62" s="629"/>
      <c r="T62" s="629"/>
      <c r="U62" s="629"/>
      <c r="V62" s="629"/>
      <c r="W62" s="630"/>
      <c r="X62" s="631">
        <v>16000</v>
      </c>
      <c r="Y62" s="631"/>
      <c r="Z62" s="631"/>
      <c r="AA62" s="631"/>
      <c r="AB62" s="631"/>
      <c r="AC62" s="632"/>
      <c r="AD62" s="631">
        <v>15413.66</v>
      </c>
      <c r="AE62" s="631"/>
      <c r="AF62" s="631"/>
      <c r="AG62" s="631"/>
      <c r="AH62" s="631"/>
      <c r="AI62" s="632"/>
      <c r="AJ62" s="346">
        <f>AD62/X62*100</f>
        <v>96.335374999999999</v>
      </c>
      <c r="AK62" s="347"/>
    </row>
    <row r="63" spans="1:37" ht="18" customHeight="1">
      <c r="A63" s="571">
        <v>715</v>
      </c>
      <c r="B63" s="572"/>
      <c r="C63" s="573"/>
      <c r="D63" s="464"/>
      <c r="E63" s="465"/>
      <c r="F63" s="242"/>
      <c r="G63" s="606" t="s">
        <v>21</v>
      </c>
      <c r="H63" s="607"/>
      <c r="I63" s="607"/>
      <c r="J63" s="607"/>
      <c r="K63" s="607"/>
      <c r="L63" s="607"/>
      <c r="M63" s="607"/>
      <c r="N63" s="607"/>
      <c r="O63" s="607"/>
      <c r="P63" s="607"/>
      <c r="Q63" s="607"/>
      <c r="R63" s="607"/>
      <c r="S63" s="607"/>
      <c r="T63" s="607"/>
      <c r="U63" s="607"/>
      <c r="V63" s="607"/>
      <c r="W63" s="608"/>
      <c r="X63" s="107">
        <f>SUM(X64:AC68)</f>
        <v>1981000</v>
      </c>
      <c r="Y63" s="108"/>
      <c r="Z63" s="108"/>
      <c r="AA63" s="108"/>
      <c r="AB63" s="108"/>
      <c r="AC63" s="109"/>
      <c r="AD63" s="107">
        <f>SUM(AD64:AI68)</f>
        <v>1977297.4500000002</v>
      </c>
      <c r="AE63" s="108"/>
      <c r="AF63" s="108"/>
      <c r="AG63" s="108"/>
      <c r="AH63" s="108"/>
      <c r="AI63" s="109"/>
      <c r="AJ63" s="342">
        <f t="shared" si="0"/>
        <v>99.8130969207471</v>
      </c>
      <c r="AK63" s="343"/>
    </row>
    <row r="64" spans="1:37" ht="18" customHeight="1">
      <c r="A64" s="574"/>
      <c r="B64" s="575"/>
      <c r="C64" s="576"/>
      <c r="D64" s="469">
        <v>71513</v>
      </c>
      <c r="E64" s="470"/>
      <c r="F64" s="470"/>
      <c r="G64" s="485" t="s">
        <v>22</v>
      </c>
      <c r="H64" s="486"/>
      <c r="I64" s="486"/>
      <c r="J64" s="486"/>
      <c r="K64" s="486"/>
      <c r="L64" s="486"/>
      <c r="M64" s="486"/>
      <c r="N64" s="486"/>
      <c r="O64" s="486"/>
      <c r="P64" s="486"/>
      <c r="Q64" s="486"/>
      <c r="R64" s="486"/>
      <c r="S64" s="486"/>
      <c r="T64" s="486"/>
      <c r="U64" s="486"/>
      <c r="V64" s="486"/>
      <c r="W64" s="487"/>
      <c r="X64" s="98">
        <v>770000</v>
      </c>
      <c r="Y64" s="98"/>
      <c r="Z64" s="98"/>
      <c r="AA64" s="98"/>
      <c r="AB64" s="98"/>
      <c r="AC64" s="99"/>
      <c r="AD64" s="98">
        <v>741874.18</v>
      </c>
      <c r="AE64" s="98"/>
      <c r="AF64" s="98"/>
      <c r="AG64" s="98"/>
      <c r="AH64" s="98"/>
      <c r="AI64" s="99"/>
      <c r="AJ64" s="340">
        <f t="shared" si="0"/>
        <v>96.347296103896113</v>
      </c>
      <c r="AK64" s="341"/>
    </row>
    <row r="65" spans="1:37" ht="30" customHeight="1">
      <c r="A65" s="574"/>
      <c r="B65" s="575"/>
      <c r="C65" s="576"/>
      <c r="D65" s="469">
        <v>71523</v>
      </c>
      <c r="E65" s="470"/>
      <c r="F65" s="471"/>
      <c r="G65" s="620" t="s">
        <v>206</v>
      </c>
      <c r="H65" s="621"/>
      <c r="I65" s="621"/>
      <c r="J65" s="621"/>
      <c r="K65" s="621"/>
      <c r="L65" s="621"/>
      <c r="M65" s="621"/>
      <c r="N65" s="621"/>
      <c r="O65" s="621"/>
      <c r="P65" s="621"/>
      <c r="Q65" s="621"/>
      <c r="R65" s="621"/>
      <c r="S65" s="621"/>
      <c r="T65" s="621"/>
      <c r="U65" s="621"/>
      <c r="V65" s="621"/>
      <c r="W65" s="622"/>
      <c r="X65" s="393">
        <v>160000</v>
      </c>
      <c r="Y65" s="394"/>
      <c r="Z65" s="394"/>
      <c r="AA65" s="394"/>
      <c r="AB65" s="394"/>
      <c r="AC65" s="395"/>
      <c r="AD65" s="393">
        <v>255302.36</v>
      </c>
      <c r="AE65" s="394"/>
      <c r="AF65" s="394"/>
      <c r="AG65" s="394"/>
      <c r="AH65" s="394"/>
      <c r="AI65" s="395"/>
      <c r="AJ65" s="340">
        <f>AD65/X65*100</f>
        <v>159.563975</v>
      </c>
      <c r="AK65" s="341"/>
    </row>
    <row r="66" spans="1:37" ht="20.25" customHeight="1">
      <c r="A66" s="574"/>
      <c r="B66" s="575"/>
      <c r="C66" s="576"/>
      <c r="D66" s="469">
        <v>71525</v>
      </c>
      <c r="E66" s="470"/>
      <c r="F66" s="470"/>
      <c r="G66" s="610" t="s">
        <v>199</v>
      </c>
      <c r="H66" s="611"/>
      <c r="I66" s="611"/>
      <c r="J66" s="611"/>
      <c r="K66" s="611"/>
      <c r="L66" s="611"/>
      <c r="M66" s="611"/>
      <c r="N66" s="611"/>
      <c r="O66" s="611"/>
      <c r="P66" s="611"/>
      <c r="Q66" s="611"/>
      <c r="R66" s="611"/>
      <c r="S66" s="611"/>
      <c r="T66" s="611"/>
      <c r="U66" s="611"/>
      <c r="V66" s="611"/>
      <c r="W66" s="612"/>
      <c r="X66" s="98">
        <v>380000</v>
      </c>
      <c r="Y66" s="98"/>
      <c r="Z66" s="98"/>
      <c r="AA66" s="98"/>
      <c r="AB66" s="98"/>
      <c r="AC66" s="99"/>
      <c r="AD66" s="98">
        <v>397446.92</v>
      </c>
      <c r="AE66" s="98"/>
      <c r="AF66" s="98"/>
      <c r="AG66" s="98"/>
      <c r="AH66" s="98"/>
      <c r="AI66" s="99"/>
      <c r="AJ66" s="340">
        <f t="shared" si="0"/>
        <v>104.5912947368421</v>
      </c>
      <c r="AK66" s="341"/>
    </row>
    <row r="67" spans="1:37" ht="26.25" customHeight="1">
      <c r="A67" s="574"/>
      <c r="B67" s="575"/>
      <c r="C67" s="576"/>
      <c r="D67" s="469">
        <v>71531</v>
      </c>
      <c r="E67" s="470"/>
      <c r="F67" s="471"/>
      <c r="G67" s="479" t="s">
        <v>23</v>
      </c>
      <c r="H67" s="480"/>
      <c r="I67" s="480"/>
      <c r="J67" s="480"/>
      <c r="K67" s="480"/>
      <c r="L67" s="480"/>
      <c r="M67" s="480"/>
      <c r="N67" s="480"/>
      <c r="O67" s="480"/>
      <c r="P67" s="480"/>
      <c r="Q67" s="480"/>
      <c r="R67" s="480"/>
      <c r="S67" s="480"/>
      <c r="T67" s="480"/>
      <c r="U67" s="480"/>
      <c r="V67" s="480"/>
      <c r="W67" s="481"/>
      <c r="X67" s="402">
        <v>240000</v>
      </c>
      <c r="Y67" s="403"/>
      <c r="Z67" s="403"/>
      <c r="AA67" s="403"/>
      <c r="AB67" s="403"/>
      <c r="AC67" s="404"/>
      <c r="AD67" s="402">
        <v>161236.34</v>
      </c>
      <c r="AE67" s="403"/>
      <c r="AF67" s="403"/>
      <c r="AG67" s="403"/>
      <c r="AH67" s="403"/>
      <c r="AI67" s="404"/>
      <c r="AJ67" s="340">
        <f t="shared" si="0"/>
        <v>67.181808333333336</v>
      </c>
      <c r="AK67" s="341"/>
    </row>
    <row r="68" spans="1:37" ht="18" customHeight="1">
      <c r="A68" s="577"/>
      <c r="B68" s="578"/>
      <c r="C68" s="579"/>
      <c r="D68" s="252">
        <v>71554</v>
      </c>
      <c r="E68" s="253"/>
      <c r="F68" s="253"/>
      <c r="G68" s="603" t="s">
        <v>0</v>
      </c>
      <c r="H68" s="604"/>
      <c r="I68" s="604"/>
      <c r="J68" s="604"/>
      <c r="K68" s="604"/>
      <c r="L68" s="604"/>
      <c r="M68" s="604"/>
      <c r="N68" s="604"/>
      <c r="O68" s="604"/>
      <c r="P68" s="604"/>
      <c r="Q68" s="604"/>
      <c r="R68" s="604"/>
      <c r="S68" s="604"/>
      <c r="T68" s="604"/>
      <c r="U68" s="604"/>
      <c r="V68" s="604"/>
      <c r="W68" s="605"/>
      <c r="X68" s="259">
        <v>431000</v>
      </c>
      <c r="Y68" s="259"/>
      <c r="Z68" s="259"/>
      <c r="AA68" s="259"/>
      <c r="AB68" s="259"/>
      <c r="AC68" s="260"/>
      <c r="AD68" s="259">
        <v>421437.65</v>
      </c>
      <c r="AE68" s="259"/>
      <c r="AF68" s="259"/>
      <c r="AG68" s="259"/>
      <c r="AH68" s="259"/>
      <c r="AI68" s="260"/>
      <c r="AJ68" s="346">
        <f t="shared" si="0"/>
        <v>97.781357308584688</v>
      </c>
      <c r="AK68" s="347"/>
    </row>
    <row r="69" spans="1:37" ht="18" customHeight="1">
      <c r="A69" s="414">
        <v>72</v>
      </c>
      <c r="B69" s="415"/>
      <c r="C69" s="416"/>
      <c r="D69" s="464"/>
      <c r="E69" s="465"/>
      <c r="F69" s="242"/>
      <c r="G69" s="606" t="s">
        <v>24</v>
      </c>
      <c r="H69" s="607"/>
      <c r="I69" s="607"/>
      <c r="J69" s="607"/>
      <c r="K69" s="607"/>
      <c r="L69" s="607"/>
      <c r="M69" s="607"/>
      <c r="N69" s="607"/>
      <c r="O69" s="607"/>
      <c r="P69" s="607"/>
      <c r="Q69" s="607"/>
      <c r="R69" s="607"/>
      <c r="S69" s="607"/>
      <c r="T69" s="607"/>
      <c r="U69" s="607"/>
      <c r="V69" s="607"/>
      <c r="W69" s="608"/>
      <c r="X69" s="417"/>
      <c r="Y69" s="418"/>
      <c r="Z69" s="418"/>
      <c r="AA69" s="418"/>
      <c r="AB69" s="418"/>
      <c r="AC69" s="419"/>
      <c r="AD69" s="417"/>
      <c r="AE69" s="418"/>
      <c r="AF69" s="418"/>
      <c r="AG69" s="418"/>
      <c r="AH69" s="418"/>
      <c r="AI69" s="419"/>
      <c r="AJ69" s="615"/>
      <c r="AK69" s="616"/>
    </row>
    <row r="70" spans="1:37" ht="18" customHeight="1">
      <c r="A70" s="432">
        <v>721</v>
      </c>
      <c r="B70" s="433"/>
      <c r="C70" s="434"/>
      <c r="D70" s="469"/>
      <c r="E70" s="470"/>
      <c r="F70" s="471"/>
      <c r="G70" s="295" t="s">
        <v>25</v>
      </c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619"/>
      <c r="X70" s="420">
        <f>X71</f>
        <v>4580000</v>
      </c>
      <c r="Y70" s="421"/>
      <c r="Z70" s="421"/>
      <c r="AA70" s="421"/>
      <c r="AB70" s="421"/>
      <c r="AC70" s="422"/>
      <c r="AD70" s="420">
        <f>AD71</f>
        <v>4431664.97</v>
      </c>
      <c r="AE70" s="421"/>
      <c r="AF70" s="421"/>
      <c r="AG70" s="421"/>
      <c r="AH70" s="421"/>
      <c r="AI70" s="422"/>
      <c r="AJ70" s="344">
        <f t="shared" si="0"/>
        <v>96.761243886462879</v>
      </c>
      <c r="AK70" s="345"/>
    </row>
    <row r="71" spans="1:37" ht="20.25" customHeight="1">
      <c r="A71" s="435"/>
      <c r="B71" s="436"/>
      <c r="C71" s="437"/>
      <c r="D71" s="252">
        <v>72112</v>
      </c>
      <c r="E71" s="253"/>
      <c r="F71" s="253"/>
      <c r="G71" s="633" t="s">
        <v>26</v>
      </c>
      <c r="H71" s="634"/>
      <c r="I71" s="634"/>
      <c r="J71" s="634"/>
      <c r="K71" s="634"/>
      <c r="L71" s="634"/>
      <c r="M71" s="634"/>
      <c r="N71" s="634"/>
      <c r="O71" s="634"/>
      <c r="P71" s="634"/>
      <c r="Q71" s="634"/>
      <c r="R71" s="634"/>
      <c r="S71" s="634"/>
      <c r="T71" s="634"/>
      <c r="U71" s="634"/>
      <c r="V71" s="634"/>
      <c r="W71" s="635"/>
      <c r="X71" s="259">
        <v>4580000</v>
      </c>
      <c r="Y71" s="259"/>
      <c r="Z71" s="259"/>
      <c r="AA71" s="259"/>
      <c r="AB71" s="259"/>
      <c r="AC71" s="260"/>
      <c r="AD71" s="259">
        <v>4431664.97</v>
      </c>
      <c r="AE71" s="259"/>
      <c r="AF71" s="259"/>
      <c r="AG71" s="259"/>
      <c r="AH71" s="259"/>
      <c r="AI71" s="260"/>
      <c r="AJ71" s="346">
        <f t="shared" si="0"/>
        <v>96.761243886462879</v>
      </c>
      <c r="AK71" s="347"/>
    </row>
    <row r="72" spans="1:37" ht="17.25" customHeight="1">
      <c r="A72" s="441">
        <v>73</v>
      </c>
      <c r="B72" s="442"/>
      <c r="C72" s="443"/>
      <c r="D72" s="444"/>
      <c r="E72" s="445"/>
      <c r="F72" s="446"/>
      <c r="G72" s="447" t="s">
        <v>143</v>
      </c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9"/>
      <c r="X72" s="405">
        <f>X73</f>
        <v>85000</v>
      </c>
      <c r="Y72" s="406"/>
      <c r="Z72" s="406"/>
      <c r="AA72" s="406"/>
      <c r="AB72" s="406"/>
      <c r="AC72" s="407"/>
      <c r="AD72" s="405">
        <f>AD73</f>
        <v>54968.800000000003</v>
      </c>
      <c r="AE72" s="406"/>
      <c r="AF72" s="406"/>
      <c r="AG72" s="406"/>
      <c r="AH72" s="406"/>
      <c r="AI72" s="407"/>
      <c r="AJ72" s="342">
        <f>AD72/X72*100</f>
        <v>64.669176470588241</v>
      </c>
      <c r="AK72" s="343"/>
    </row>
    <row r="73" spans="1:37" ht="18" customHeight="1">
      <c r="A73" s="435">
        <v>731</v>
      </c>
      <c r="B73" s="436"/>
      <c r="C73" s="437"/>
      <c r="D73" s="252">
        <v>731</v>
      </c>
      <c r="E73" s="253"/>
      <c r="F73" s="253"/>
      <c r="G73" s="466" t="s">
        <v>144</v>
      </c>
      <c r="H73" s="467"/>
      <c r="I73" s="467"/>
      <c r="J73" s="467"/>
      <c r="K73" s="467"/>
      <c r="L73" s="467"/>
      <c r="M73" s="467"/>
      <c r="N73" s="467"/>
      <c r="O73" s="467"/>
      <c r="P73" s="467"/>
      <c r="Q73" s="467"/>
      <c r="R73" s="467"/>
      <c r="S73" s="467"/>
      <c r="T73" s="467"/>
      <c r="U73" s="467"/>
      <c r="V73" s="467"/>
      <c r="W73" s="468"/>
      <c r="X73" s="259">
        <v>85000</v>
      </c>
      <c r="Y73" s="259"/>
      <c r="Z73" s="259"/>
      <c r="AA73" s="259"/>
      <c r="AB73" s="259"/>
      <c r="AC73" s="260"/>
      <c r="AD73" s="259">
        <v>54968.800000000003</v>
      </c>
      <c r="AE73" s="259"/>
      <c r="AF73" s="259"/>
      <c r="AG73" s="259"/>
      <c r="AH73" s="259"/>
      <c r="AI73" s="260"/>
      <c r="AJ73" s="346">
        <f>AD73/X73*100</f>
        <v>64.669176470588241</v>
      </c>
      <c r="AK73" s="347"/>
    </row>
    <row r="74" spans="1:37" ht="34.5" customHeight="1">
      <c r="A74" s="441">
        <v>73</v>
      </c>
      <c r="B74" s="442"/>
      <c r="C74" s="443"/>
      <c r="D74" s="444"/>
      <c r="E74" s="445"/>
      <c r="F74" s="446"/>
      <c r="G74" s="447" t="s">
        <v>27</v>
      </c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9"/>
      <c r="X74" s="405">
        <f>X75</f>
        <v>21963000</v>
      </c>
      <c r="Y74" s="406"/>
      <c r="Z74" s="406"/>
      <c r="AA74" s="406"/>
      <c r="AB74" s="406"/>
      <c r="AC74" s="407"/>
      <c r="AD74" s="405">
        <f>AD75</f>
        <v>21962167.32</v>
      </c>
      <c r="AE74" s="406"/>
      <c r="AF74" s="406"/>
      <c r="AG74" s="406"/>
      <c r="AH74" s="406"/>
      <c r="AI74" s="407"/>
      <c r="AJ74" s="342">
        <f t="shared" si="0"/>
        <v>99.996208714656461</v>
      </c>
      <c r="AK74" s="343"/>
    </row>
    <row r="75" spans="1:37" ht="18" customHeight="1">
      <c r="A75" s="435">
        <v>732</v>
      </c>
      <c r="B75" s="436"/>
      <c r="C75" s="437"/>
      <c r="D75" s="252">
        <v>732</v>
      </c>
      <c r="E75" s="253"/>
      <c r="F75" s="253"/>
      <c r="G75" s="466" t="s">
        <v>28</v>
      </c>
      <c r="H75" s="467"/>
      <c r="I75" s="467"/>
      <c r="J75" s="467"/>
      <c r="K75" s="467"/>
      <c r="L75" s="467"/>
      <c r="M75" s="467"/>
      <c r="N75" s="467"/>
      <c r="O75" s="467"/>
      <c r="P75" s="467"/>
      <c r="Q75" s="467"/>
      <c r="R75" s="467"/>
      <c r="S75" s="467"/>
      <c r="T75" s="467"/>
      <c r="U75" s="467"/>
      <c r="V75" s="467"/>
      <c r="W75" s="468"/>
      <c r="X75" s="259">
        <v>21963000</v>
      </c>
      <c r="Y75" s="259"/>
      <c r="Z75" s="259"/>
      <c r="AA75" s="259"/>
      <c r="AB75" s="259"/>
      <c r="AC75" s="260"/>
      <c r="AD75" s="259">
        <v>21962167.32</v>
      </c>
      <c r="AE75" s="259"/>
      <c r="AF75" s="259"/>
      <c r="AG75" s="259"/>
      <c r="AH75" s="259"/>
      <c r="AI75" s="260"/>
      <c r="AJ75" s="346">
        <f t="shared" si="0"/>
        <v>99.996208714656461</v>
      </c>
      <c r="AK75" s="347"/>
    </row>
    <row r="76" spans="1:37" ht="15.75" customHeight="1">
      <c r="A76" s="571">
        <v>74</v>
      </c>
      <c r="B76" s="572"/>
      <c r="C76" s="573"/>
      <c r="D76" s="464"/>
      <c r="E76" s="465"/>
      <c r="F76" s="242"/>
      <c r="G76" s="357" t="s">
        <v>29</v>
      </c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9"/>
      <c r="X76" s="107">
        <f>X77+X78+X79</f>
        <v>4170000</v>
      </c>
      <c r="Y76" s="108"/>
      <c r="Z76" s="108"/>
      <c r="AA76" s="108"/>
      <c r="AB76" s="108"/>
      <c r="AC76" s="109"/>
      <c r="AD76" s="107">
        <f>AD77+AD78+AD79</f>
        <v>3685626.53</v>
      </c>
      <c r="AE76" s="108"/>
      <c r="AF76" s="108"/>
      <c r="AG76" s="108"/>
      <c r="AH76" s="108"/>
      <c r="AI76" s="109"/>
      <c r="AJ76" s="348">
        <f t="shared" si="0"/>
        <v>88.384329256594725</v>
      </c>
      <c r="AK76" s="349"/>
    </row>
    <row r="77" spans="1:37" ht="18" customHeight="1">
      <c r="A77" s="574"/>
      <c r="B77" s="575"/>
      <c r="C77" s="576"/>
      <c r="D77" s="469">
        <v>74112</v>
      </c>
      <c r="E77" s="470"/>
      <c r="F77" s="471"/>
      <c r="G77" s="472" t="s">
        <v>146</v>
      </c>
      <c r="H77" s="473"/>
      <c r="I77" s="473"/>
      <c r="J77" s="473"/>
      <c r="K77" s="473"/>
      <c r="L77" s="473"/>
      <c r="M77" s="473"/>
      <c r="N77" s="473"/>
      <c r="O77" s="473"/>
      <c r="P77" s="473"/>
      <c r="Q77" s="473"/>
      <c r="R77" s="473"/>
      <c r="S77" s="473"/>
      <c r="T77" s="473"/>
      <c r="U77" s="473"/>
      <c r="V77" s="473"/>
      <c r="W77" s="474"/>
      <c r="X77" s="112">
        <v>100000</v>
      </c>
      <c r="Y77" s="98"/>
      <c r="Z77" s="98"/>
      <c r="AA77" s="98"/>
      <c r="AB77" s="98"/>
      <c r="AC77" s="99"/>
      <c r="AD77" s="112">
        <v>216156.12</v>
      </c>
      <c r="AE77" s="98"/>
      <c r="AF77" s="98"/>
      <c r="AG77" s="98"/>
      <c r="AH77" s="98"/>
      <c r="AI77" s="99"/>
      <c r="AJ77" s="340">
        <f>AD77/X77*100</f>
        <v>216.15611999999999</v>
      </c>
      <c r="AK77" s="341"/>
    </row>
    <row r="78" spans="1:37" ht="18" customHeight="1">
      <c r="A78" s="574"/>
      <c r="B78" s="575"/>
      <c r="C78" s="576"/>
      <c r="D78" s="469">
        <v>74122</v>
      </c>
      <c r="E78" s="470"/>
      <c r="F78" s="471"/>
      <c r="G78" s="472" t="s">
        <v>30</v>
      </c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/>
      <c r="T78" s="473"/>
      <c r="U78" s="473"/>
      <c r="V78" s="473"/>
      <c r="W78" s="474"/>
      <c r="X78" s="112">
        <v>3970000</v>
      </c>
      <c r="Y78" s="98"/>
      <c r="Z78" s="98"/>
      <c r="AA78" s="98"/>
      <c r="AB78" s="98"/>
      <c r="AC78" s="99"/>
      <c r="AD78" s="112">
        <v>3422202.36</v>
      </c>
      <c r="AE78" s="98"/>
      <c r="AF78" s="98"/>
      <c r="AG78" s="98"/>
      <c r="AH78" s="98"/>
      <c r="AI78" s="99"/>
      <c r="AJ78" s="340">
        <f>AD78/X78*100</f>
        <v>86.201570780856414</v>
      </c>
      <c r="AK78" s="341"/>
    </row>
    <row r="79" spans="1:37" ht="18" customHeight="1">
      <c r="A79" s="577"/>
      <c r="B79" s="578"/>
      <c r="C79" s="579"/>
      <c r="D79" s="252">
        <v>7421</v>
      </c>
      <c r="E79" s="253"/>
      <c r="F79" s="254"/>
      <c r="G79" s="255" t="s">
        <v>3</v>
      </c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7"/>
      <c r="X79" s="258">
        <v>100000</v>
      </c>
      <c r="Y79" s="259"/>
      <c r="Z79" s="259"/>
      <c r="AA79" s="259"/>
      <c r="AB79" s="259"/>
      <c r="AC79" s="260"/>
      <c r="AD79" s="258">
        <v>47268.05</v>
      </c>
      <c r="AE79" s="259"/>
      <c r="AF79" s="259"/>
      <c r="AG79" s="259"/>
      <c r="AH79" s="259"/>
      <c r="AI79" s="260"/>
      <c r="AJ79" s="346">
        <f>AD79/X79*100</f>
        <v>47.268050000000002</v>
      </c>
      <c r="AK79" s="347"/>
    </row>
    <row r="80" spans="1:37" ht="15" customHeight="1">
      <c r="A80" s="441">
        <v>75</v>
      </c>
      <c r="B80" s="442"/>
      <c r="C80" s="443"/>
      <c r="D80" s="444"/>
      <c r="E80" s="445"/>
      <c r="F80" s="446"/>
      <c r="G80" s="581" t="s">
        <v>177</v>
      </c>
      <c r="H80" s="582"/>
      <c r="I80" s="582"/>
      <c r="J80" s="582"/>
      <c r="K80" s="582"/>
      <c r="L80" s="582"/>
      <c r="M80" s="582"/>
      <c r="N80" s="582"/>
      <c r="O80" s="582"/>
      <c r="P80" s="582"/>
      <c r="Q80" s="582"/>
      <c r="R80" s="582"/>
      <c r="S80" s="582"/>
      <c r="T80" s="582"/>
      <c r="U80" s="582"/>
      <c r="V80" s="582"/>
      <c r="W80" s="583"/>
      <c r="X80" s="584">
        <f>X81</f>
        <v>10875000</v>
      </c>
      <c r="Y80" s="585"/>
      <c r="Z80" s="585"/>
      <c r="AA80" s="585"/>
      <c r="AB80" s="585"/>
      <c r="AC80" s="586"/>
      <c r="AD80" s="584">
        <f>AD81</f>
        <v>9913146.5299999993</v>
      </c>
      <c r="AE80" s="585"/>
      <c r="AF80" s="585"/>
      <c r="AG80" s="585"/>
      <c r="AH80" s="585"/>
      <c r="AI80" s="586"/>
      <c r="AJ80" s="615">
        <f>AD80/X80*100</f>
        <v>91.155370390804592</v>
      </c>
      <c r="AK80" s="616"/>
    </row>
    <row r="81" spans="1:38" ht="18" customHeight="1" thickBot="1">
      <c r="A81" s="658"/>
      <c r="B81" s="659"/>
      <c r="C81" s="660"/>
      <c r="D81" s="469">
        <v>7512</v>
      </c>
      <c r="E81" s="470"/>
      <c r="F81" s="471"/>
      <c r="G81" s="472" t="s">
        <v>178</v>
      </c>
      <c r="H81" s="473"/>
      <c r="I81" s="473"/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  <c r="W81" s="474"/>
      <c r="X81" s="393">
        <v>10875000</v>
      </c>
      <c r="Y81" s="394"/>
      <c r="Z81" s="394"/>
      <c r="AA81" s="394"/>
      <c r="AB81" s="394"/>
      <c r="AC81" s="395"/>
      <c r="AD81" s="393">
        <v>9913146.5299999993</v>
      </c>
      <c r="AE81" s="394"/>
      <c r="AF81" s="394"/>
      <c r="AG81" s="394"/>
      <c r="AH81" s="394"/>
      <c r="AI81" s="395"/>
      <c r="AJ81" s="350">
        <f t="shared" si="0"/>
        <v>91.155370390804592</v>
      </c>
      <c r="AK81" s="351"/>
    </row>
    <row r="82" spans="1:38" ht="24.75" customHeight="1" thickTop="1">
      <c r="A82" s="488">
        <v>7</v>
      </c>
      <c r="B82" s="489"/>
      <c r="C82" s="490"/>
      <c r="D82" s="458" t="s">
        <v>31</v>
      </c>
      <c r="E82" s="459"/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59"/>
      <c r="T82" s="459"/>
      <c r="U82" s="459"/>
      <c r="V82" s="459"/>
      <c r="W82" s="460"/>
      <c r="X82" s="461">
        <f>X47+X52+X55+X63+X70+X74+X76+X72+X80</f>
        <v>89600500</v>
      </c>
      <c r="Y82" s="462"/>
      <c r="Z82" s="462"/>
      <c r="AA82" s="462"/>
      <c r="AB82" s="462"/>
      <c r="AC82" s="463"/>
      <c r="AD82" s="461">
        <f>AD47+AD52+AD55+AD63+AD70+AD74+AD76+AD72+AD80</f>
        <v>94597593.519999996</v>
      </c>
      <c r="AE82" s="462"/>
      <c r="AF82" s="462"/>
      <c r="AG82" s="462"/>
      <c r="AH82" s="462"/>
      <c r="AI82" s="463"/>
      <c r="AJ82" s="352">
        <f>AD82/X82*100</f>
        <v>105.57708218146105</v>
      </c>
      <c r="AK82" s="353"/>
    </row>
    <row r="83" spans="1:38" s="42" customFormat="1" ht="17.25" customHeight="1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1"/>
      <c r="AK83" s="41"/>
    </row>
    <row r="84" spans="1:38" ht="22.5" customHeight="1">
      <c r="A84" s="450" t="s">
        <v>92</v>
      </c>
      <c r="B84" s="451"/>
      <c r="C84" s="452"/>
      <c r="D84" s="397" t="s">
        <v>4</v>
      </c>
      <c r="E84" s="397"/>
      <c r="F84" s="456"/>
      <c r="G84" s="396" t="s">
        <v>5</v>
      </c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456"/>
      <c r="X84" s="396" t="s">
        <v>197</v>
      </c>
      <c r="Y84" s="397"/>
      <c r="Z84" s="397"/>
      <c r="AA84" s="397"/>
      <c r="AB84" s="397"/>
      <c r="AC84" s="398"/>
      <c r="AD84" s="396" t="s">
        <v>198</v>
      </c>
      <c r="AE84" s="397"/>
      <c r="AF84" s="397"/>
      <c r="AG84" s="397"/>
      <c r="AH84" s="397"/>
      <c r="AI84" s="398"/>
      <c r="AJ84" s="75" t="s">
        <v>123</v>
      </c>
      <c r="AK84" s="76"/>
    </row>
    <row r="85" spans="1:38" ht="18" customHeight="1">
      <c r="A85" s="453"/>
      <c r="B85" s="454"/>
      <c r="C85" s="455"/>
      <c r="D85" s="400"/>
      <c r="E85" s="400"/>
      <c r="F85" s="457"/>
      <c r="G85" s="399"/>
      <c r="H85" s="400"/>
      <c r="I85" s="400"/>
      <c r="J85" s="400"/>
      <c r="K85" s="400"/>
      <c r="L85" s="400"/>
      <c r="M85" s="400"/>
      <c r="N85" s="400"/>
      <c r="O85" s="400"/>
      <c r="P85" s="400"/>
      <c r="Q85" s="400"/>
      <c r="R85" s="400"/>
      <c r="S85" s="400"/>
      <c r="T85" s="400"/>
      <c r="U85" s="400"/>
      <c r="V85" s="400"/>
      <c r="W85" s="457"/>
      <c r="X85" s="399"/>
      <c r="Y85" s="400"/>
      <c r="Z85" s="400"/>
      <c r="AA85" s="400"/>
      <c r="AB85" s="400"/>
      <c r="AC85" s="401"/>
      <c r="AD85" s="399"/>
      <c r="AE85" s="400"/>
      <c r="AF85" s="400"/>
      <c r="AG85" s="400"/>
      <c r="AH85" s="400"/>
      <c r="AI85" s="401"/>
      <c r="AJ85" s="77"/>
      <c r="AK85" s="78"/>
    </row>
    <row r="86" spans="1:38" s="42" customFormat="1" ht="18" customHeight="1">
      <c r="A86" s="438">
        <v>4</v>
      </c>
      <c r="B86" s="439"/>
      <c r="C86" s="440"/>
      <c r="D86" s="475"/>
      <c r="E86" s="439"/>
      <c r="F86" s="440"/>
      <c r="G86" s="475" t="s">
        <v>32</v>
      </c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40"/>
      <c r="X86" s="408"/>
      <c r="Y86" s="409"/>
      <c r="Z86" s="409"/>
      <c r="AA86" s="409"/>
      <c r="AB86" s="409"/>
      <c r="AC86" s="410"/>
      <c r="AD86" s="408"/>
      <c r="AE86" s="409"/>
      <c r="AF86" s="409"/>
      <c r="AG86" s="409"/>
      <c r="AH86" s="409"/>
      <c r="AI86" s="410"/>
      <c r="AJ86" s="354"/>
      <c r="AK86" s="355"/>
    </row>
    <row r="87" spans="1:38" ht="33" customHeight="1">
      <c r="A87" s="423">
        <v>411</v>
      </c>
      <c r="B87" s="424"/>
      <c r="C87" s="425"/>
      <c r="D87" s="388"/>
      <c r="E87" s="389"/>
      <c r="F87" s="231"/>
      <c r="G87" s="390" t="s">
        <v>33</v>
      </c>
      <c r="H87" s="391"/>
      <c r="I87" s="391"/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2"/>
      <c r="X87" s="85">
        <f>SUM(X88:AC92)</f>
        <v>10768900</v>
      </c>
      <c r="Y87" s="86"/>
      <c r="Z87" s="86"/>
      <c r="AA87" s="86"/>
      <c r="AB87" s="86"/>
      <c r="AC87" s="87"/>
      <c r="AD87" s="85">
        <f>SUM(AD88:AI92)</f>
        <v>10171582.02</v>
      </c>
      <c r="AE87" s="86"/>
      <c r="AF87" s="86"/>
      <c r="AG87" s="86"/>
      <c r="AH87" s="86"/>
      <c r="AI87" s="87"/>
      <c r="AJ87" s="73">
        <f>AD87/X87*100</f>
        <v>94.453305537241491</v>
      </c>
      <c r="AK87" s="74"/>
    </row>
    <row r="88" spans="1:38" ht="18" customHeight="1">
      <c r="A88" s="426"/>
      <c r="B88" s="427"/>
      <c r="C88" s="428"/>
      <c r="D88" s="190">
        <v>4111</v>
      </c>
      <c r="E88" s="191"/>
      <c r="F88" s="192"/>
      <c r="G88" s="187" t="s">
        <v>34</v>
      </c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9"/>
      <c r="X88" s="100">
        <f>X168+X207+X255+X280+X304+X328+X356+X395+X478+X518+X547+X579+X615+X657+X698+X735+X776+X817+X859+X900+X938+X967+X1010+X1044+X1074+X1107+X1144+X1182+X1222+X1260+X1299+X1338</f>
        <v>6317040</v>
      </c>
      <c r="Y88" s="101"/>
      <c r="Z88" s="101"/>
      <c r="AA88" s="101"/>
      <c r="AB88" s="101"/>
      <c r="AC88" s="102"/>
      <c r="AD88" s="100">
        <f>AD168+AD207+AD255+AD280+AD304+AD328+AD356+AD395+AD478+AD518+AD547+AD579+AD615+AD657+AD698+AD735+AD776+AD817+AD859+AD900+AD938+AD967+AD1010+AD1044+AD1074+AD1107+AD1144+AD1182+AD1222+AD1260+AD1299+AD1338</f>
        <v>6068049.04</v>
      </c>
      <c r="AE88" s="101"/>
      <c r="AF88" s="101"/>
      <c r="AG88" s="101"/>
      <c r="AH88" s="101"/>
      <c r="AI88" s="102"/>
      <c r="AJ88" s="71">
        <f t="shared" ref="AJ88:AJ123" si="1">AD88/X88*100</f>
        <v>96.058423565467379</v>
      </c>
      <c r="AK88" s="72"/>
    </row>
    <row r="89" spans="1:38" ht="18" customHeight="1">
      <c r="A89" s="426"/>
      <c r="B89" s="427"/>
      <c r="C89" s="428"/>
      <c r="D89" s="190">
        <v>4112</v>
      </c>
      <c r="E89" s="191"/>
      <c r="F89" s="192"/>
      <c r="G89" s="187" t="s">
        <v>35</v>
      </c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9"/>
      <c r="X89" s="100">
        <f>X169+X208+X256+X281+X305+X329+X357+X396+X479+X519+X548+X580+X616+X658+X699+X736+X777+X818+X860+X901+X939+X968+X1011+X1045+X1075+X1108+X1145+X1183+X1223+X1261+X1300+X1339</f>
        <v>932660</v>
      </c>
      <c r="Y89" s="101"/>
      <c r="Z89" s="101"/>
      <c r="AA89" s="101"/>
      <c r="AB89" s="101"/>
      <c r="AC89" s="102"/>
      <c r="AD89" s="100">
        <f>AD169+AD208+AD256+AD281+AD305+AD329+AD357+AD396+AD479+AD519+AD548+AD580+AD616+AD658+AD699+AD736+AD777+AD818+AD860+AD901+AD939+AD968+AD1011+AD1045+AD1075+AD1108+AD1145+AD1183+AD1223+AD1261+AD1300+AD1339</f>
        <v>842865.06999999983</v>
      </c>
      <c r="AE89" s="101"/>
      <c r="AF89" s="101"/>
      <c r="AG89" s="101"/>
      <c r="AH89" s="101"/>
      <c r="AI89" s="102"/>
      <c r="AJ89" s="71">
        <f t="shared" si="1"/>
        <v>90.372168850384909</v>
      </c>
      <c r="AK89" s="72"/>
    </row>
    <row r="90" spans="1:38" ht="18" customHeight="1">
      <c r="A90" s="426"/>
      <c r="B90" s="427"/>
      <c r="C90" s="428"/>
      <c r="D90" s="190">
        <v>4113</v>
      </c>
      <c r="E90" s="191"/>
      <c r="F90" s="192"/>
      <c r="G90" s="187" t="s">
        <v>36</v>
      </c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9"/>
      <c r="X90" s="100">
        <f>X170+X209+X257+X282+X306+X330+X358+X397+X480+X520+X549+X581+X617+X659+X700+X737+X778+X819+X861+X902+X940+X969+X1012+X1046+X1076+X1109+X1146+X1184+X1224+X1262+X1301+X1340</f>
        <v>2337780</v>
      </c>
      <c r="Y90" s="101"/>
      <c r="Z90" s="101"/>
      <c r="AA90" s="101"/>
      <c r="AB90" s="101"/>
      <c r="AC90" s="102"/>
      <c r="AD90" s="100">
        <f>AD170+AD209+AD257+AD282+AD306+AD330+AD358+AD397+AD480+AD520+AD549+AD581+AD617+AD659+AD700+AD737+AD778+AD819+AD861+AD902+AD940+AD969+AD1012+AD1046+AD1076+AD1109+AD1146+AD1184+AD1224+AD1262+AD1301+AD1340</f>
        <v>2178356.4299999997</v>
      </c>
      <c r="AE90" s="101"/>
      <c r="AF90" s="101"/>
      <c r="AG90" s="101"/>
      <c r="AH90" s="101"/>
      <c r="AI90" s="102"/>
      <c r="AJ90" s="71">
        <f t="shared" si="1"/>
        <v>93.180557195287832</v>
      </c>
      <c r="AK90" s="72"/>
    </row>
    <row r="91" spans="1:38" ht="18" customHeight="1">
      <c r="A91" s="426"/>
      <c r="B91" s="427"/>
      <c r="C91" s="428"/>
      <c r="D91" s="190">
        <v>4114</v>
      </c>
      <c r="E91" s="191"/>
      <c r="F91" s="192"/>
      <c r="G91" s="187" t="s">
        <v>37</v>
      </c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9"/>
      <c r="X91" s="100">
        <f>X171+X210+X258+X283+X307+X331+X359+X398+X481+X521+X550+X582+X618+X660+X701+X738+X779+X820+X862+X903+X941+X970+X1013+X1047+X1077+X1110+X1147+X1185+X1225+X1263+X1302+X1341</f>
        <v>1041320</v>
      </c>
      <c r="Y91" s="101"/>
      <c r="Z91" s="101"/>
      <c r="AA91" s="101"/>
      <c r="AB91" s="101"/>
      <c r="AC91" s="102"/>
      <c r="AD91" s="100">
        <f>AD171+AD210+AD258+AD283+AD307+AD331+AD359+AD398+AD481+AD521+AD550+AD582+AD618+AD660+AD701+AD738+AD779+AD820+AD862+AD903+AD941+AD970+AD1013+AD1047+AD1077+AD1110+AD1147+AD1185+AD1225+AD1263+AD1302+AD1341</f>
        <v>957112.40999999992</v>
      </c>
      <c r="AE91" s="101"/>
      <c r="AF91" s="101"/>
      <c r="AG91" s="101"/>
      <c r="AH91" s="101"/>
      <c r="AI91" s="102"/>
      <c r="AJ91" s="71">
        <f t="shared" si="1"/>
        <v>91.91338013290823</v>
      </c>
      <c r="AK91" s="72"/>
    </row>
    <row r="92" spans="1:38" ht="18" customHeight="1">
      <c r="A92" s="429"/>
      <c r="B92" s="430"/>
      <c r="C92" s="431"/>
      <c r="D92" s="156">
        <v>4115</v>
      </c>
      <c r="E92" s="157"/>
      <c r="F92" s="158"/>
      <c r="G92" s="159" t="s">
        <v>38</v>
      </c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1"/>
      <c r="X92" s="100">
        <f>X172+X211+X259+X284+X308+X332+X360+X399+X482+X522+X551+X583+X619+X661+X702+X739+X780+X821+X863+X904+X942+X971+X1014+X1048+X1078+X1111+X1148+X1186+X1226+X1264+X1303+X1342</f>
        <v>140100</v>
      </c>
      <c r="Y92" s="101"/>
      <c r="Z92" s="101"/>
      <c r="AA92" s="101"/>
      <c r="AB92" s="101"/>
      <c r="AC92" s="102"/>
      <c r="AD92" s="100">
        <f>AD172+AD211+AD259+AD284+AD308+AD332+AD360+AD399+AD482+AD522+AD551+AD583+AD619+AD661+AD702+AD739+AD780+AD821+AD863+AD904+AD942+AD971+AD1014+AD1048+AD1078+AD1111+AD1148+AD1186+AD1226+AD1264+AD1303+AD1342</f>
        <v>125199.07</v>
      </c>
      <c r="AE92" s="101"/>
      <c r="AF92" s="101"/>
      <c r="AG92" s="101"/>
      <c r="AH92" s="101"/>
      <c r="AI92" s="102"/>
      <c r="AJ92" s="71">
        <f t="shared" si="1"/>
        <v>89.36407566024269</v>
      </c>
      <c r="AK92" s="72"/>
    </row>
    <row r="93" spans="1:38" ht="18" customHeight="1">
      <c r="A93" s="423">
        <v>412</v>
      </c>
      <c r="B93" s="424"/>
      <c r="C93" s="425"/>
      <c r="D93" s="388"/>
      <c r="E93" s="389"/>
      <c r="F93" s="231"/>
      <c r="G93" s="390" t="s">
        <v>39</v>
      </c>
      <c r="H93" s="391"/>
      <c r="I93" s="391"/>
      <c r="J93" s="391"/>
      <c r="K93" s="391"/>
      <c r="L93" s="391"/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2"/>
      <c r="X93" s="85">
        <f>SUM(X94:AC97)</f>
        <v>1178840</v>
      </c>
      <c r="Y93" s="86"/>
      <c r="Z93" s="86"/>
      <c r="AA93" s="86"/>
      <c r="AB93" s="86"/>
      <c r="AC93" s="87"/>
      <c r="AD93" s="85">
        <f>SUM(AD94:AI97)</f>
        <v>1080595.92</v>
      </c>
      <c r="AE93" s="86"/>
      <c r="AF93" s="86"/>
      <c r="AG93" s="86"/>
      <c r="AH93" s="86"/>
      <c r="AI93" s="87"/>
      <c r="AJ93" s="73">
        <f t="shared" si="1"/>
        <v>91.666037799871063</v>
      </c>
      <c r="AK93" s="74"/>
    </row>
    <row r="94" spans="1:38" ht="18" customHeight="1">
      <c r="A94" s="426"/>
      <c r="B94" s="427"/>
      <c r="C94" s="428"/>
      <c r="D94" s="190">
        <v>4123</v>
      </c>
      <c r="E94" s="191"/>
      <c r="F94" s="192"/>
      <c r="G94" s="187" t="s">
        <v>40</v>
      </c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9"/>
      <c r="X94" s="100">
        <f>X174+X213+X261+X286+X310+X334+X362+X401+X484+X524+X553+X585+X621+X663+X704+X741+X782+X823+X865+X906+X944+X973+X1016+X1050+X1080+X1113+X1150+X1188+X1228+X1266+X1305+X1344</f>
        <v>460140</v>
      </c>
      <c r="Y94" s="101"/>
      <c r="Z94" s="101"/>
      <c r="AA94" s="101"/>
      <c r="AB94" s="101"/>
      <c r="AC94" s="102"/>
      <c r="AD94" s="100">
        <f>AD174+AD213+AD261+AD286+AD310+AD334+AD362+AD401+AD484+AD524+AD553+AD585+AD621+AD663+AD704+AD741+AD782+AD823+AD865+AD906+AD944+AD973+AD1016+AD1050+AD1080+AD1113+AD1150+AD1188+AD1228+AD1266+AD1305+AD1344</f>
        <v>411351.53999999992</v>
      </c>
      <c r="AE94" s="101"/>
      <c r="AF94" s="101"/>
      <c r="AG94" s="101"/>
      <c r="AH94" s="101"/>
      <c r="AI94" s="102"/>
      <c r="AJ94" s="71">
        <f t="shared" si="1"/>
        <v>89.397040031294807</v>
      </c>
      <c r="AK94" s="72"/>
      <c r="AL94" s="43"/>
    </row>
    <row r="95" spans="1:38" ht="18" customHeight="1">
      <c r="A95" s="426"/>
      <c r="B95" s="427"/>
      <c r="C95" s="428"/>
      <c r="D95" s="190">
        <v>4125</v>
      </c>
      <c r="E95" s="191"/>
      <c r="F95" s="192"/>
      <c r="G95" s="187" t="s">
        <v>41</v>
      </c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9"/>
      <c r="X95" s="100">
        <f>X402</f>
        <v>395000</v>
      </c>
      <c r="Y95" s="101"/>
      <c r="Z95" s="101"/>
      <c r="AA95" s="101"/>
      <c r="AB95" s="101"/>
      <c r="AC95" s="102"/>
      <c r="AD95" s="100">
        <f>AD402</f>
        <v>391660.55</v>
      </c>
      <c r="AE95" s="101"/>
      <c r="AF95" s="101"/>
      <c r="AG95" s="101"/>
      <c r="AH95" s="101"/>
      <c r="AI95" s="102"/>
      <c r="AJ95" s="71">
        <f t="shared" si="1"/>
        <v>99.15456962025317</v>
      </c>
      <c r="AK95" s="72"/>
    </row>
    <row r="96" spans="1:38" ht="19.5" customHeight="1">
      <c r="A96" s="426"/>
      <c r="B96" s="427"/>
      <c r="C96" s="428"/>
      <c r="D96" s="190">
        <v>4126</v>
      </c>
      <c r="E96" s="191"/>
      <c r="F96" s="192"/>
      <c r="G96" s="187" t="s">
        <v>42</v>
      </c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9"/>
      <c r="X96" s="100">
        <f>X363</f>
        <v>143500</v>
      </c>
      <c r="Y96" s="101"/>
      <c r="Z96" s="101"/>
      <c r="AA96" s="101"/>
      <c r="AB96" s="101"/>
      <c r="AC96" s="102"/>
      <c r="AD96" s="100">
        <f>AD363</f>
        <v>124271.6</v>
      </c>
      <c r="AE96" s="101"/>
      <c r="AF96" s="101"/>
      <c r="AG96" s="101"/>
      <c r="AH96" s="101"/>
      <c r="AI96" s="102"/>
      <c r="AJ96" s="71">
        <f t="shared" si="1"/>
        <v>86.600418118466905</v>
      </c>
      <c r="AK96" s="72"/>
    </row>
    <row r="97" spans="1:37" ht="18" customHeight="1">
      <c r="A97" s="429"/>
      <c r="B97" s="430"/>
      <c r="C97" s="431"/>
      <c r="D97" s="156">
        <v>4127</v>
      </c>
      <c r="E97" s="157"/>
      <c r="F97" s="158"/>
      <c r="G97" s="159" t="s">
        <v>43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1"/>
      <c r="X97" s="162">
        <f>X175+X403+X586+X622+X664+X742+X783+X824+X866+X907+X945</f>
        <v>180200</v>
      </c>
      <c r="Y97" s="163"/>
      <c r="Z97" s="163"/>
      <c r="AA97" s="163"/>
      <c r="AB97" s="163"/>
      <c r="AC97" s="164"/>
      <c r="AD97" s="162">
        <f>AD175+AD403+AD586+AD622+AD664+AD742+AD783+AD824+AD866+AD907+AD945</f>
        <v>153312.23000000001</v>
      </c>
      <c r="AE97" s="163"/>
      <c r="AF97" s="163"/>
      <c r="AG97" s="163"/>
      <c r="AH97" s="163"/>
      <c r="AI97" s="164"/>
      <c r="AJ97" s="71">
        <f t="shared" si="1"/>
        <v>85.078928967813553</v>
      </c>
      <c r="AK97" s="72"/>
    </row>
    <row r="98" spans="1:37" ht="19.5" customHeight="1">
      <c r="A98" s="423">
        <v>413</v>
      </c>
      <c r="B98" s="424"/>
      <c r="C98" s="425"/>
      <c r="D98" s="388"/>
      <c r="E98" s="389"/>
      <c r="F98" s="231"/>
      <c r="G98" s="390" t="s">
        <v>44</v>
      </c>
      <c r="H98" s="391"/>
      <c r="I98" s="391"/>
      <c r="J98" s="391"/>
      <c r="K98" s="391"/>
      <c r="L98" s="391"/>
      <c r="M98" s="391"/>
      <c r="N98" s="391"/>
      <c r="O98" s="391"/>
      <c r="P98" s="391"/>
      <c r="Q98" s="391"/>
      <c r="R98" s="391"/>
      <c r="S98" s="391"/>
      <c r="T98" s="391"/>
      <c r="U98" s="391"/>
      <c r="V98" s="391"/>
      <c r="W98" s="392"/>
      <c r="X98" s="85">
        <f>SUM(X99:AC103)</f>
        <v>2636550</v>
      </c>
      <c r="Y98" s="86"/>
      <c r="Z98" s="86"/>
      <c r="AA98" s="86"/>
      <c r="AB98" s="86"/>
      <c r="AC98" s="87"/>
      <c r="AD98" s="85">
        <f>SUM(AD99:AI103)</f>
        <v>2445084.7099999995</v>
      </c>
      <c r="AE98" s="86"/>
      <c r="AF98" s="86"/>
      <c r="AG98" s="86"/>
      <c r="AH98" s="86"/>
      <c r="AI98" s="87"/>
      <c r="AJ98" s="73">
        <f t="shared" si="1"/>
        <v>92.738036828431063</v>
      </c>
      <c r="AK98" s="74"/>
    </row>
    <row r="99" spans="1:37" ht="17.25" customHeight="1">
      <c r="A99" s="426"/>
      <c r="B99" s="427"/>
      <c r="C99" s="428"/>
      <c r="D99" s="190">
        <v>4131</v>
      </c>
      <c r="E99" s="191"/>
      <c r="F99" s="192"/>
      <c r="G99" s="187" t="s">
        <v>45</v>
      </c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9"/>
      <c r="X99" s="112">
        <f>X177+X215+X263+X288+X312+X336+X365+X405+X486+X526+X555+X588+X624+X666+X706+X744+X785+X826+X868+X909+X975+X1018+X1052+X1082+X1115+X1152+X1190+X1230+X1268+X1307+X1346</f>
        <v>299820</v>
      </c>
      <c r="Y99" s="98"/>
      <c r="Z99" s="98"/>
      <c r="AA99" s="98"/>
      <c r="AB99" s="98"/>
      <c r="AC99" s="99"/>
      <c r="AD99" s="112">
        <f>AD177+AD215+AD263+AD288+AD312+AD336+AD365+AD405+AD486+AD526+AD555+AD588+AD624+AD666+AD706+AD744+AD785+AD826+AD868+AD909+AD975+AD1018+AD1052+AD1082+AD1115+AD1152+AD1190+AD1230+AD1268+AD1307+AD1346</f>
        <v>272496.62</v>
      </c>
      <c r="AE99" s="98"/>
      <c r="AF99" s="98"/>
      <c r="AG99" s="98"/>
      <c r="AH99" s="98"/>
      <c r="AI99" s="99"/>
      <c r="AJ99" s="71">
        <f t="shared" si="1"/>
        <v>90.886738709892597</v>
      </c>
      <c r="AK99" s="72"/>
    </row>
    <row r="100" spans="1:37" ht="18" customHeight="1">
      <c r="A100" s="426"/>
      <c r="B100" s="427"/>
      <c r="C100" s="428"/>
      <c r="D100" s="262">
        <v>4132</v>
      </c>
      <c r="E100" s="263"/>
      <c r="F100" s="264"/>
      <c r="G100" s="95" t="s">
        <v>161</v>
      </c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113"/>
      <c r="X100" s="112">
        <f>X556+X589+X667</f>
        <v>13900</v>
      </c>
      <c r="Y100" s="98"/>
      <c r="Z100" s="98"/>
      <c r="AA100" s="98"/>
      <c r="AB100" s="98"/>
      <c r="AC100" s="99"/>
      <c r="AD100" s="112">
        <f>AD556+AD589+AD667</f>
        <v>12043.05</v>
      </c>
      <c r="AE100" s="98"/>
      <c r="AF100" s="98"/>
      <c r="AG100" s="98"/>
      <c r="AH100" s="98"/>
      <c r="AI100" s="99"/>
      <c r="AJ100" s="71">
        <f>AD100/X100*100</f>
        <v>86.640647482014387</v>
      </c>
      <c r="AK100" s="72"/>
    </row>
    <row r="101" spans="1:37" ht="18" customHeight="1">
      <c r="A101" s="426"/>
      <c r="B101" s="427"/>
      <c r="C101" s="428"/>
      <c r="D101" s="190">
        <v>4133</v>
      </c>
      <c r="E101" s="191"/>
      <c r="F101" s="192"/>
      <c r="G101" s="187" t="s">
        <v>46</v>
      </c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9"/>
      <c r="X101" s="100">
        <f>X178+X216+X264+X289+X313+X337+X366+X406+X487+X527++X557+X590+X625+X668+X707+X745+X786+X827+X869+X910+X976+X1019+X1053+X1083+X1116+X1153+X1191+X1231+X1269+X1308+X1347</f>
        <v>344330</v>
      </c>
      <c r="Y101" s="101"/>
      <c r="Z101" s="101"/>
      <c r="AA101" s="101"/>
      <c r="AB101" s="101"/>
      <c r="AC101" s="102"/>
      <c r="AD101" s="100">
        <f>AD178+AD216+AD264+AD289+AD313+AD337+AD366+AD406+AD487+AD527++AD557+AD590+AD625+AD668+AD707+AD745+AD786+AD827+AD869+AD910+AD976+AD1019+AD1053+AD1083+AD1116+AD1153+AD1191+AD1231+AD1269+AD1308+AD1347</f>
        <v>287690.01</v>
      </c>
      <c r="AE101" s="101"/>
      <c r="AF101" s="101"/>
      <c r="AG101" s="101"/>
      <c r="AH101" s="101"/>
      <c r="AI101" s="102"/>
      <c r="AJ101" s="71">
        <f t="shared" si="1"/>
        <v>83.550666511776498</v>
      </c>
      <c r="AK101" s="72"/>
    </row>
    <row r="102" spans="1:37" ht="18" customHeight="1">
      <c r="A102" s="426"/>
      <c r="B102" s="427"/>
      <c r="C102" s="428"/>
      <c r="D102" s="190">
        <v>4134</v>
      </c>
      <c r="E102" s="191"/>
      <c r="F102" s="192"/>
      <c r="G102" s="187" t="s">
        <v>47</v>
      </c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9"/>
      <c r="X102" s="100">
        <f>X407+X591+X626+X669+X746+X787+X870+X911+X947+X1192+X1348</f>
        <v>1723700</v>
      </c>
      <c r="Y102" s="101"/>
      <c r="Z102" s="101"/>
      <c r="AA102" s="101"/>
      <c r="AB102" s="101"/>
      <c r="AC102" s="102"/>
      <c r="AD102" s="100">
        <f>AD407+AD591+AD626+AD669+AD746+AD787+AD870+AD911+AD947+AD1192+AD1348</f>
        <v>1673946.2599999998</v>
      </c>
      <c r="AE102" s="101"/>
      <c r="AF102" s="101"/>
      <c r="AG102" s="101"/>
      <c r="AH102" s="101"/>
      <c r="AI102" s="102"/>
      <c r="AJ102" s="71">
        <f t="shared" si="1"/>
        <v>97.113549921680104</v>
      </c>
      <c r="AK102" s="72"/>
    </row>
    <row r="103" spans="1:37" ht="18" customHeight="1">
      <c r="A103" s="426"/>
      <c r="B103" s="427"/>
      <c r="C103" s="428"/>
      <c r="D103" s="190">
        <v>4135</v>
      </c>
      <c r="E103" s="191"/>
      <c r="F103" s="192"/>
      <c r="G103" s="187" t="s">
        <v>48</v>
      </c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9"/>
      <c r="X103" s="308">
        <f>X627+X670+X747+X912+X1193</f>
        <v>254800</v>
      </c>
      <c r="Y103" s="309"/>
      <c r="Z103" s="309"/>
      <c r="AA103" s="309"/>
      <c r="AB103" s="309"/>
      <c r="AC103" s="310"/>
      <c r="AD103" s="308">
        <f>AD627+AD670+AD747+AD912+AD1193</f>
        <v>198908.77</v>
      </c>
      <c r="AE103" s="309"/>
      <c r="AF103" s="309"/>
      <c r="AG103" s="309"/>
      <c r="AH103" s="309"/>
      <c r="AI103" s="310"/>
      <c r="AJ103" s="182">
        <f t="shared" si="1"/>
        <v>78.064666405023544</v>
      </c>
      <c r="AK103" s="183"/>
    </row>
    <row r="104" spans="1:37" ht="14.25" customHeight="1">
      <c r="A104" s="423">
        <v>414</v>
      </c>
      <c r="B104" s="424"/>
      <c r="C104" s="425"/>
      <c r="D104" s="388"/>
      <c r="E104" s="389"/>
      <c r="F104" s="231"/>
      <c r="G104" s="390" t="s">
        <v>49</v>
      </c>
      <c r="H104" s="391"/>
      <c r="I104" s="391"/>
      <c r="J104" s="391"/>
      <c r="K104" s="391"/>
      <c r="L104" s="391"/>
      <c r="M104" s="391"/>
      <c r="N104" s="391"/>
      <c r="O104" s="391"/>
      <c r="P104" s="391"/>
      <c r="Q104" s="391"/>
      <c r="R104" s="391"/>
      <c r="S104" s="391"/>
      <c r="T104" s="391"/>
      <c r="U104" s="391"/>
      <c r="V104" s="391"/>
      <c r="W104" s="392"/>
      <c r="X104" s="85">
        <f>SUM(X105:AC113)</f>
        <v>2073460</v>
      </c>
      <c r="Y104" s="86"/>
      <c r="Z104" s="86"/>
      <c r="AA104" s="86"/>
      <c r="AB104" s="86"/>
      <c r="AC104" s="87"/>
      <c r="AD104" s="85">
        <f>SUM(AD105:AI113)</f>
        <v>1715034.3299999996</v>
      </c>
      <c r="AE104" s="86"/>
      <c r="AF104" s="86"/>
      <c r="AG104" s="86"/>
      <c r="AH104" s="86"/>
      <c r="AI104" s="87"/>
      <c r="AJ104" s="73">
        <f t="shared" si="1"/>
        <v>82.713644343271625</v>
      </c>
      <c r="AK104" s="74"/>
    </row>
    <row r="105" spans="1:37" ht="19.5" customHeight="1">
      <c r="A105" s="426"/>
      <c r="B105" s="427"/>
      <c r="C105" s="428"/>
      <c r="D105" s="190">
        <v>4141</v>
      </c>
      <c r="E105" s="191"/>
      <c r="F105" s="192"/>
      <c r="G105" s="187" t="s">
        <v>50</v>
      </c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9"/>
      <c r="X105" s="112">
        <f>X180+X218+X266+X291+X315+X339+X368+X409+X489+X529+X559+X593+X629+X672+X709+X749+X789+X829+X872+X978+X1021+X1055+X1085+X1118+X1155+X1195+X1233+X1271+X1310+X1350</f>
        <v>134300</v>
      </c>
      <c r="Y105" s="98"/>
      <c r="Z105" s="98"/>
      <c r="AA105" s="98"/>
      <c r="AB105" s="98"/>
      <c r="AC105" s="99"/>
      <c r="AD105" s="112">
        <f>AD180+AD218+AD266+AD291+AD315+AD339+AD368+AD409+AD489+AD529+AD559+AD593+AD629+AD672+AD709+AD749+AD789+AD829+AD872+AD978+AD1021+AD1055+AD1085+AD1118+AD1155+AD1195+AD1233+AD1271+AD1310+AD1350</f>
        <v>62247.03</v>
      </c>
      <c r="AE105" s="98"/>
      <c r="AF105" s="98"/>
      <c r="AG105" s="98"/>
      <c r="AH105" s="98"/>
      <c r="AI105" s="99"/>
      <c r="AJ105" s="71">
        <f t="shared" si="1"/>
        <v>46.349240506329117</v>
      </c>
      <c r="AK105" s="72"/>
    </row>
    <row r="106" spans="1:37" ht="15.75" customHeight="1">
      <c r="A106" s="426"/>
      <c r="B106" s="427"/>
      <c r="C106" s="428"/>
      <c r="D106" s="190">
        <v>4142</v>
      </c>
      <c r="E106" s="191"/>
      <c r="F106" s="192"/>
      <c r="G106" s="187" t="s">
        <v>51</v>
      </c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9"/>
      <c r="X106" s="100">
        <f>X181+X369</f>
        <v>17500</v>
      </c>
      <c r="Y106" s="101"/>
      <c r="Z106" s="101"/>
      <c r="AA106" s="101"/>
      <c r="AB106" s="101"/>
      <c r="AC106" s="102"/>
      <c r="AD106" s="100">
        <f>AD181+AD369</f>
        <v>16175.25</v>
      </c>
      <c r="AE106" s="101"/>
      <c r="AF106" s="101"/>
      <c r="AG106" s="101"/>
      <c r="AH106" s="101"/>
      <c r="AI106" s="102"/>
      <c r="AJ106" s="71">
        <f t="shared" si="1"/>
        <v>92.43</v>
      </c>
      <c r="AK106" s="72"/>
    </row>
    <row r="107" spans="1:37" ht="18" customHeight="1">
      <c r="A107" s="426"/>
      <c r="B107" s="427"/>
      <c r="C107" s="428"/>
      <c r="D107" s="190">
        <v>4143</v>
      </c>
      <c r="E107" s="191"/>
      <c r="F107" s="192"/>
      <c r="G107" s="187" t="s">
        <v>52</v>
      </c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9"/>
      <c r="X107" s="100">
        <f>X182+X219+X267+X316+X340+X370+X410+X490+X530+X560+X594+X630+X673+X710+X750+X790+X830+X873+X914+X949+X979+X1022+X1056+X1086+X1119+X1156+X1196+X1234+X1272+X1311+X1351</f>
        <v>316910</v>
      </c>
      <c r="Y107" s="101"/>
      <c r="Z107" s="101"/>
      <c r="AA107" s="101"/>
      <c r="AB107" s="101"/>
      <c r="AC107" s="102"/>
      <c r="AD107" s="100">
        <f>AD182+AD219+AD267+AD316+AD340+AD370+AD410+AD490+AD530+AD560+AD594+AD630+AD673+AD710+AD750+AD790+AD830+AD873+AD914+AD949+AD979+AD1022+AD1056+AD1086+AD1119+AD1156+AD1196+AD1234+AD1272+AD1311+AD1351</f>
        <v>208518.7</v>
      </c>
      <c r="AE107" s="101"/>
      <c r="AF107" s="101"/>
      <c r="AG107" s="101"/>
      <c r="AH107" s="101"/>
      <c r="AI107" s="102"/>
      <c r="AJ107" s="71">
        <f t="shared" si="1"/>
        <v>65.797450380234139</v>
      </c>
      <c r="AK107" s="72"/>
    </row>
    <row r="108" spans="1:37" ht="18" customHeight="1">
      <c r="A108" s="426"/>
      <c r="B108" s="427"/>
      <c r="C108" s="428"/>
      <c r="D108" s="190">
        <v>4144</v>
      </c>
      <c r="E108" s="191"/>
      <c r="F108" s="192"/>
      <c r="G108" s="187" t="s">
        <v>53</v>
      </c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9"/>
      <c r="X108" s="100">
        <f>X411</f>
        <v>40000</v>
      </c>
      <c r="Y108" s="101"/>
      <c r="Z108" s="101"/>
      <c r="AA108" s="101"/>
      <c r="AB108" s="101"/>
      <c r="AC108" s="102"/>
      <c r="AD108" s="100">
        <f>AD411</f>
        <v>36886.800000000003</v>
      </c>
      <c r="AE108" s="101"/>
      <c r="AF108" s="101"/>
      <c r="AG108" s="101"/>
      <c r="AH108" s="101"/>
      <c r="AI108" s="102"/>
      <c r="AJ108" s="71">
        <f t="shared" si="1"/>
        <v>92.216999999999999</v>
      </c>
      <c r="AK108" s="72"/>
    </row>
    <row r="109" spans="1:37" ht="18" customHeight="1">
      <c r="A109" s="426"/>
      <c r="B109" s="427"/>
      <c r="C109" s="428"/>
      <c r="D109" s="262">
        <v>4145</v>
      </c>
      <c r="E109" s="263"/>
      <c r="F109" s="264"/>
      <c r="G109" s="95" t="s">
        <v>169</v>
      </c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113"/>
      <c r="X109" s="100">
        <f>X631+X674+X751+X831+X874</f>
        <v>30200</v>
      </c>
      <c r="Y109" s="101"/>
      <c r="Z109" s="101"/>
      <c r="AA109" s="101"/>
      <c r="AB109" s="101"/>
      <c r="AC109" s="102"/>
      <c r="AD109" s="100">
        <f>AD631+AD674+AD751+AD831+AD874</f>
        <v>15914.220000000001</v>
      </c>
      <c r="AE109" s="101"/>
      <c r="AF109" s="101"/>
      <c r="AG109" s="101"/>
      <c r="AH109" s="101"/>
      <c r="AI109" s="102"/>
      <c r="AJ109" s="71">
        <f>AD109/X109*100</f>
        <v>52.696092715231792</v>
      </c>
      <c r="AK109" s="72"/>
    </row>
    <row r="110" spans="1:37" ht="18" customHeight="1">
      <c r="A110" s="426"/>
      <c r="B110" s="427"/>
      <c r="C110" s="428"/>
      <c r="D110" s="190">
        <v>4146</v>
      </c>
      <c r="E110" s="191"/>
      <c r="F110" s="192"/>
      <c r="G110" s="187" t="s">
        <v>54</v>
      </c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9"/>
      <c r="X110" s="100">
        <f>X183+X1235</f>
        <v>121500</v>
      </c>
      <c r="Y110" s="101"/>
      <c r="Z110" s="101"/>
      <c r="AA110" s="101"/>
      <c r="AB110" s="101"/>
      <c r="AC110" s="102"/>
      <c r="AD110" s="100">
        <f>AD183+AD1235</f>
        <v>120659.38</v>
      </c>
      <c r="AE110" s="101"/>
      <c r="AF110" s="101"/>
      <c r="AG110" s="101"/>
      <c r="AH110" s="101"/>
      <c r="AI110" s="102"/>
      <c r="AJ110" s="71">
        <f t="shared" si="1"/>
        <v>99.308131687242806</v>
      </c>
      <c r="AK110" s="72"/>
    </row>
    <row r="111" spans="1:37" ht="17.25" customHeight="1">
      <c r="A111" s="426"/>
      <c r="B111" s="427"/>
      <c r="C111" s="428"/>
      <c r="D111" s="190">
        <v>4147</v>
      </c>
      <c r="E111" s="191"/>
      <c r="F111" s="192"/>
      <c r="G111" s="187" t="s">
        <v>55</v>
      </c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9"/>
      <c r="X111" s="100">
        <f>X184+X675+X980+X875+X1023+X1057+X1087</f>
        <v>100400</v>
      </c>
      <c r="Y111" s="101"/>
      <c r="Z111" s="101"/>
      <c r="AA111" s="101"/>
      <c r="AB111" s="101"/>
      <c r="AC111" s="102"/>
      <c r="AD111" s="100">
        <f>AD184+AD675+AD980+AD875+AD1023+AD1057+AD1087</f>
        <v>85409.24</v>
      </c>
      <c r="AE111" s="101"/>
      <c r="AF111" s="101"/>
      <c r="AG111" s="101"/>
      <c r="AH111" s="101"/>
      <c r="AI111" s="102"/>
      <c r="AJ111" s="71">
        <f t="shared" si="1"/>
        <v>85.0689641434263</v>
      </c>
      <c r="AK111" s="72"/>
    </row>
    <row r="112" spans="1:37" ht="16.5" customHeight="1">
      <c r="A112" s="426"/>
      <c r="B112" s="427"/>
      <c r="C112" s="428"/>
      <c r="D112" s="190">
        <v>4148</v>
      </c>
      <c r="E112" s="191"/>
      <c r="F112" s="192"/>
      <c r="G112" s="187" t="s">
        <v>56</v>
      </c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9"/>
      <c r="X112" s="112">
        <f>X185+X220+X268+X292+X317+X341+X371+X412+X595+X676+X752+X791+X832+X876+X981+X1024+X1058+X1120+X1157+X1197+X1236+X1273+X1312+X1352</f>
        <v>39650</v>
      </c>
      <c r="Y112" s="98"/>
      <c r="Z112" s="98"/>
      <c r="AA112" s="98"/>
      <c r="AB112" s="98"/>
      <c r="AC112" s="99"/>
      <c r="AD112" s="112">
        <f>AD185+AD220+AD268+AD292+AD317+AD341+AD371+AD412+AD595+AD676+AD752+AD791+AD832+AD876+AD981+AD1024+AD1058+AD1120+AD1157+AD1197+AD1236+AD1273+AD1312+AD1352</f>
        <v>18151.25</v>
      </c>
      <c r="AE112" s="98"/>
      <c r="AF112" s="98"/>
      <c r="AG112" s="98"/>
      <c r="AH112" s="98"/>
      <c r="AI112" s="99"/>
      <c r="AJ112" s="71">
        <f t="shared" si="1"/>
        <v>45.778688524590166</v>
      </c>
      <c r="AK112" s="72"/>
    </row>
    <row r="113" spans="1:37" ht="18" customHeight="1">
      <c r="A113" s="429"/>
      <c r="B113" s="430"/>
      <c r="C113" s="431"/>
      <c r="D113" s="156">
        <v>4149</v>
      </c>
      <c r="E113" s="157"/>
      <c r="F113" s="158"/>
      <c r="G113" s="159" t="s">
        <v>57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1"/>
      <c r="X113" s="258">
        <f>X186+X221+X269+X293+X318+X342+X372+X413+X491+X531+X561+X596+X632+X677+X711+X753+X792+X833+X877+X915+X982+X1025+X1059+X1088+X1121+X1158+X1198+X1237+X1353+X1274</f>
        <v>1273000</v>
      </c>
      <c r="Y113" s="259"/>
      <c r="Z113" s="259"/>
      <c r="AA113" s="259"/>
      <c r="AB113" s="259"/>
      <c r="AC113" s="260"/>
      <c r="AD113" s="258">
        <f>AD186+AD221+AD269+AD293+AD318+AD342+AD372+AD413+AD491+AD531+AD561+AD596+AD632+AD677+AD711+AD753+AD792+AD833+AD877+AD915+AD982+AD1025+AD1059+AD1088+AD1121+AD1158+AD1198+AD1237+AD1353+AD1274</f>
        <v>1151072.4599999995</v>
      </c>
      <c r="AE113" s="259"/>
      <c r="AF113" s="259"/>
      <c r="AG113" s="259"/>
      <c r="AH113" s="259"/>
      <c r="AI113" s="260"/>
      <c r="AJ113" s="71">
        <f t="shared" si="1"/>
        <v>90.422031421838128</v>
      </c>
      <c r="AK113" s="72"/>
    </row>
    <row r="114" spans="1:37" ht="18" customHeight="1">
      <c r="A114" s="423">
        <v>415</v>
      </c>
      <c r="B114" s="424"/>
      <c r="C114" s="425"/>
      <c r="D114" s="388"/>
      <c r="E114" s="389"/>
      <c r="F114" s="231"/>
      <c r="G114" s="390" t="s">
        <v>58</v>
      </c>
      <c r="H114" s="391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391"/>
      <c r="T114" s="391"/>
      <c r="U114" s="391"/>
      <c r="V114" s="391"/>
      <c r="W114" s="392"/>
      <c r="X114" s="85">
        <f>SUM(X115:AC118)</f>
        <v>1486800</v>
      </c>
      <c r="Y114" s="86"/>
      <c r="Z114" s="86"/>
      <c r="AA114" s="86"/>
      <c r="AB114" s="86"/>
      <c r="AC114" s="87"/>
      <c r="AD114" s="85">
        <f>SUM(AD115:AI118)</f>
        <v>1454963.1300000001</v>
      </c>
      <c r="AE114" s="86"/>
      <c r="AF114" s="86"/>
      <c r="AG114" s="86"/>
      <c r="AH114" s="86"/>
      <c r="AI114" s="87"/>
      <c r="AJ114" s="73">
        <f t="shared" si="1"/>
        <v>97.858698547215511</v>
      </c>
      <c r="AK114" s="74"/>
    </row>
    <row r="115" spans="1:37" ht="18" customHeight="1">
      <c r="A115" s="426"/>
      <c r="B115" s="427"/>
      <c r="C115" s="428"/>
      <c r="D115" s="190">
        <v>4151</v>
      </c>
      <c r="E115" s="191"/>
      <c r="F115" s="192"/>
      <c r="G115" s="187" t="s">
        <v>122</v>
      </c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9"/>
      <c r="X115" s="100">
        <f>X1090</f>
        <v>850000</v>
      </c>
      <c r="Y115" s="101"/>
      <c r="Z115" s="101"/>
      <c r="AA115" s="101"/>
      <c r="AB115" s="101"/>
      <c r="AC115" s="102"/>
      <c r="AD115" s="100">
        <f>AD1090</f>
        <v>848997.89</v>
      </c>
      <c r="AE115" s="101"/>
      <c r="AF115" s="101"/>
      <c r="AG115" s="101"/>
      <c r="AH115" s="101"/>
      <c r="AI115" s="102"/>
      <c r="AJ115" s="71">
        <f t="shared" si="1"/>
        <v>99.882104705882355</v>
      </c>
      <c r="AK115" s="72"/>
    </row>
    <row r="116" spans="1:37" ht="18" customHeight="1">
      <c r="A116" s="426"/>
      <c r="B116" s="427"/>
      <c r="C116" s="428"/>
      <c r="D116" s="190">
        <v>4152</v>
      </c>
      <c r="E116" s="191"/>
      <c r="F116" s="192"/>
      <c r="G116" s="187" t="s">
        <v>59</v>
      </c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9"/>
      <c r="X116" s="100">
        <f>X679+X917+X1200+X1355</f>
        <v>319000</v>
      </c>
      <c r="Y116" s="101"/>
      <c r="Z116" s="101"/>
      <c r="AA116" s="101"/>
      <c r="AB116" s="101"/>
      <c r="AC116" s="102"/>
      <c r="AD116" s="100">
        <f>AD679+AD917+AD1200+AD1355</f>
        <v>307821.71000000002</v>
      </c>
      <c r="AE116" s="101"/>
      <c r="AF116" s="101"/>
      <c r="AG116" s="101"/>
      <c r="AH116" s="101"/>
      <c r="AI116" s="102"/>
      <c r="AJ116" s="71">
        <f t="shared" si="1"/>
        <v>96.49583385579939</v>
      </c>
      <c r="AK116" s="72"/>
    </row>
    <row r="117" spans="1:37" ht="15" customHeight="1">
      <c r="A117" s="426"/>
      <c r="B117" s="427"/>
      <c r="C117" s="428"/>
      <c r="D117" s="190">
        <v>4153</v>
      </c>
      <c r="E117" s="191"/>
      <c r="F117" s="192"/>
      <c r="G117" s="187" t="s">
        <v>60</v>
      </c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9"/>
      <c r="X117" s="100">
        <f>X598+X680+X755+X835+X879+X918+X983+X1201+X1276+X1356</f>
        <v>152800</v>
      </c>
      <c r="Y117" s="101"/>
      <c r="Z117" s="101"/>
      <c r="AA117" s="101"/>
      <c r="AB117" s="101"/>
      <c r="AC117" s="102"/>
      <c r="AD117" s="100">
        <f>AD598+AD680+AD755+AD835+AD879+AD918+AD983+AD1201+AD1276+AD1356</f>
        <v>141192.59000000003</v>
      </c>
      <c r="AE117" s="101"/>
      <c r="AF117" s="101"/>
      <c r="AG117" s="101"/>
      <c r="AH117" s="101"/>
      <c r="AI117" s="102"/>
      <c r="AJ117" s="71">
        <f t="shared" si="1"/>
        <v>92.403527486911003</v>
      </c>
      <c r="AK117" s="72"/>
    </row>
    <row r="118" spans="1:37" ht="18" customHeight="1">
      <c r="A118" s="429"/>
      <c r="B118" s="430"/>
      <c r="C118" s="431"/>
      <c r="D118" s="156">
        <v>4154</v>
      </c>
      <c r="E118" s="157"/>
      <c r="F118" s="158"/>
      <c r="G118" s="159" t="s">
        <v>61</v>
      </c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1"/>
      <c r="X118" s="258">
        <f>X1202+X1357</f>
        <v>165000</v>
      </c>
      <c r="Y118" s="259"/>
      <c r="Z118" s="259"/>
      <c r="AA118" s="259"/>
      <c r="AB118" s="259"/>
      <c r="AC118" s="260"/>
      <c r="AD118" s="258">
        <f>AD1202+AD1357</f>
        <v>156950.94</v>
      </c>
      <c r="AE118" s="259"/>
      <c r="AF118" s="259"/>
      <c r="AG118" s="259"/>
      <c r="AH118" s="259"/>
      <c r="AI118" s="260"/>
      <c r="AJ118" s="71">
        <f t="shared" si="1"/>
        <v>95.121781818181816</v>
      </c>
      <c r="AK118" s="72"/>
    </row>
    <row r="119" spans="1:37" ht="18" customHeight="1">
      <c r="A119" s="423">
        <v>416</v>
      </c>
      <c r="B119" s="424"/>
      <c r="C119" s="425"/>
      <c r="D119" s="411"/>
      <c r="E119" s="412"/>
      <c r="F119" s="413"/>
      <c r="G119" s="132" t="s">
        <v>62</v>
      </c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4"/>
      <c r="X119" s="85">
        <f>X120+X121</f>
        <v>1069600</v>
      </c>
      <c r="Y119" s="86"/>
      <c r="Z119" s="86"/>
      <c r="AA119" s="86"/>
      <c r="AB119" s="86"/>
      <c r="AC119" s="87"/>
      <c r="AD119" s="85">
        <f>AD120+AD121</f>
        <v>1011028.96</v>
      </c>
      <c r="AE119" s="86"/>
      <c r="AF119" s="86"/>
      <c r="AG119" s="86"/>
      <c r="AH119" s="86"/>
      <c r="AI119" s="87"/>
      <c r="AJ119" s="73">
        <f t="shared" si="1"/>
        <v>94.524023934181002</v>
      </c>
      <c r="AK119" s="74"/>
    </row>
    <row r="120" spans="1:37" ht="18" customHeight="1">
      <c r="A120" s="426"/>
      <c r="B120" s="427"/>
      <c r="C120" s="428"/>
      <c r="D120" s="262">
        <v>4161</v>
      </c>
      <c r="E120" s="263"/>
      <c r="F120" s="264"/>
      <c r="G120" s="95" t="s">
        <v>158</v>
      </c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113"/>
      <c r="X120" s="100">
        <f>X415</f>
        <v>327600</v>
      </c>
      <c r="Y120" s="101"/>
      <c r="Z120" s="101"/>
      <c r="AA120" s="101"/>
      <c r="AB120" s="101"/>
      <c r="AC120" s="102"/>
      <c r="AD120" s="100">
        <f>AD415</f>
        <v>277265.77</v>
      </c>
      <c r="AE120" s="101"/>
      <c r="AF120" s="101"/>
      <c r="AG120" s="101"/>
      <c r="AH120" s="101"/>
      <c r="AI120" s="102"/>
      <c r="AJ120" s="71">
        <f>AD120/X120*100</f>
        <v>84.635460927960935</v>
      </c>
      <c r="AK120" s="72"/>
    </row>
    <row r="121" spans="1:37" ht="18" customHeight="1">
      <c r="A121" s="429"/>
      <c r="B121" s="430"/>
      <c r="C121" s="431"/>
      <c r="D121" s="156">
        <v>4162</v>
      </c>
      <c r="E121" s="157"/>
      <c r="F121" s="158"/>
      <c r="G121" s="159" t="s">
        <v>63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1"/>
      <c r="X121" s="162">
        <f>X416</f>
        <v>742000</v>
      </c>
      <c r="Y121" s="163"/>
      <c r="Z121" s="163"/>
      <c r="AA121" s="163"/>
      <c r="AB121" s="163"/>
      <c r="AC121" s="164"/>
      <c r="AD121" s="162">
        <f>AD416</f>
        <v>733763.19</v>
      </c>
      <c r="AE121" s="163"/>
      <c r="AF121" s="163"/>
      <c r="AG121" s="163"/>
      <c r="AH121" s="163"/>
      <c r="AI121" s="164"/>
      <c r="AJ121" s="71">
        <f t="shared" si="1"/>
        <v>98.889917789757405</v>
      </c>
      <c r="AK121" s="72"/>
    </row>
    <row r="122" spans="1:37" ht="18" customHeight="1">
      <c r="A122" s="423">
        <v>417</v>
      </c>
      <c r="B122" s="424"/>
      <c r="C122" s="425"/>
      <c r="D122" s="411"/>
      <c r="E122" s="412"/>
      <c r="F122" s="413"/>
      <c r="G122" s="132" t="s">
        <v>64</v>
      </c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4"/>
      <c r="X122" s="85">
        <f>SUM(X123:AC123)</f>
        <v>69200</v>
      </c>
      <c r="Y122" s="86"/>
      <c r="Z122" s="86"/>
      <c r="AA122" s="86"/>
      <c r="AB122" s="86"/>
      <c r="AC122" s="87"/>
      <c r="AD122" s="279">
        <f>SUM(AD123:AI123)</f>
        <v>48026.99</v>
      </c>
      <c r="AE122" s="86"/>
      <c r="AF122" s="86"/>
      <c r="AG122" s="86"/>
      <c r="AH122" s="86"/>
      <c r="AI122" s="87"/>
      <c r="AJ122" s="73">
        <f t="shared" si="1"/>
        <v>69.403164739884389</v>
      </c>
      <c r="AK122" s="74"/>
    </row>
    <row r="123" spans="1:37" ht="18" customHeight="1">
      <c r="A123" s="429"/>
      <c r="B123" s="430"/>
      <c r="C123" s="431"/>
      <c r="D123" s="156">
        <v>4171</v>
      </c>
      <c r="E123" s="157"/>
      <c r="F123" s="158"/>
      <c r="G123" s="159" t="s">
        <v>65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1"/>
      <c r="X123" s="162">
        <f>X713+X837+X920+X986+X1359</f>
        <v>69200</v>
      </c>
      <c r="Y123" s="163"/>
      <c r="Z123" s="163"/>
      <c r="AA123" s="163"/>
      <c r="AB123" s="163"/>
      <c r="AC123" s="164"/>
      <c r="AD123" s="162">
        <f>AD713+AD837+AD920+AD986+AD1359</f>
        <v>48026.99</v>
      </c>
      <c r="AE123" s="163"/>
      <c r="AF123" s="163"/>
      <c r="AG123" s="163"/>
      <c r="AH123" s="163"/>
      <c r="AI123" s="164"/>
      <c r="AJ123" s="198">
        <f t="shared" si="1"/>
        <v>69.403164739884389</v>
      </c>
      <c r="AK123" s="199"/>
    </row>
    <row r="124" spans="1:37" s="44" customFormat="1" ht="18" customHeight="1">
      <c r="C124" s="45"/>
      <c r="D124" s="45"/>
      <c r="E124" s="45"/>
      <c r="F124" s="45"/>
      <c r="AJ124" s="339"/>
      <c r="AK124" s="339"/>
    </row>
    <row r="125" spans="1:37" ht="18" customHeight="1">
      <c r="A125" s="450" t="s">
        <v>92</v>
      </c>
      <c r="B125" s="451"/>
      <c r="C125" s="452"/>
      <c r="D125" s="397" t="s">
        <v>4</v>
      </c>
      <c r="E125" s="397"/>
      <c r="F125" s="456"/>
      <c r="G125" s="396" t="s">
        <v>5</v>
      </c>
      <c r="H125" s="397"/>
      <c r="I125" s="397"/>
      <c r="J125" s="397"/>
      <c r="K125" s="397"/>
      <c r="L125" s="397"/>
      <c r="M125" s="397"/>
      <c r="N125" s="397"/>
      <c r="O125" s="397"/>
      <c r="P125" s="397"/>
      <c r="Q125" s="397"/>
      <c r="R125" s="397"/>
      <c r="S125" s="397"/>
      <c r="T125" s="397"/>
      <c r="U125" s="397"/>
      <c r="V125" s="397"/>
      <c r="W125" s="456"/>
      <c r="X125" s="396" t="s">
        <v>197</v>
      </c>
      <c r="Y125" s="397"/>
      <c r="Z125" s="397"/>
      <c r="AA125" s="397"/>
      <c r="AB125" s="397"/>
      <c r="AC125" s="398"/>
      <c r="AD125" s="396" t="s">
        <v>198</v>
      </c>
      <c r="AE125" s="397"/>
      <c r="AF125" s="397"/>
      <c r="AG125" s="397"/>
      <c r="AH125" s="397"/>
      <c r="AI125" s="398"/>
      <c r="AJ125" s="335" t="s">
        <v>123</v>
      </c>
      <c r="AK125" s="336"/>
    </row>
    <row r="126" spans="1:37" ht="18" customHeight="1">
      <c r="A126" s="453"/>
      <c r="B126" s="454"/>
      <c r="C126" s="455"/>
      <c r="D126" s="400"/>
      <c r="E126" s="400"/>
      <c r="F126" s="457"/>
      <c r="G126" s="399"/>
      <c r="H126" s="400"/>
      <c r="I126" s="400"/>
      <c r="J126" s="400"/>
      <c r="K126" s="400"/>
      <c r="L126" s="400"/>
      <c r="M126" s="400"/>
      <c r="N126" s="400"/>
      <c r="O126" s="400"/>
      <c r="P126" s="400"/>
      <c r="Q126" s="400"/>
      <c r="R126" s="400"/>
      <c r="S126" s="400"/>
      <c r="T126" s="400"/>
      <c r="U126" s="400"/>
      <c r="V126" s="400"/>
      <c r="W126" s="457"/>
      <c r="X126" s="399"/>
      <c r="Y126" s="400"/>
      <c r="Z126" s="400"/>
      <c r="AA126" s="400"/>
      <c r="AB126" s="400"/>
      <c r="AC126" s="401"/>
      <c r="AD126" s="399"/>
      <c r="AE126" s="400"/>
      <c r="AF126" s="400"/>
      <c r="AG126" s="400"/>
      <c r="AH126" s="400"/>
      <c r="AI126" s="401"/>
      <c r="AJ126" s="337"/>
      <c r="AK126" s="338"/>
    </row>
    <row r="127" spans="1:37" ht="18" customHeight="1">
      <c r="A127" s="423">
        <v>418</v>
      </c>
      <c r="B127" s="424"/>
      <c r="C127" s="425"/>
      <c r="D127" s="411"/>
      <c r="E127" s="412"/>
      <c r="F127" s="413"/>
      <c r="G127" s="132" t="s">
        <v>163</v>
      </c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4"/>
      <c r="X127" s="85">
        <f>X128</f>
        <v>190000</v>
      </c>
      <c r="Y127" s="86"/>
      <c r="Z127" s="86"/>
      <c r="AA127" s="86"/>
      <c r="AB127" s="86"/>
      <c r="AC127" s="87"/>
      <c r="AD127" s="85">
        <f>AD128</f>
        <v>133433.01</v>
      </c>
      <c r="AE127" s="86"/>
      <c r="AF127" s="86"/>
      <c r="AG127" s="86"/>
      <c r="AH127" s="86"/>
      <c r="AI127" s="87"/>
      <c r="AJ127" s="73">
        <f t="shared" ref="AJ127:AJ135" si="2">AD127/X127*100</f>
        <v>70.227900000000005</v>
      </c>
      <c r="AK127" s="74"/>
    </row>
    <row r="128" spans="1:37" ht="18" customHeight="1">
      <c r="A128" s="429"/>
      <c r="B128" s="430"/>
      <c r="C128" s="431"/>
      <c r="D128" s="156">
        <v>4181</v>
      </c>
      <c r="E128" s="157"/>
      <c r="F128" s="158"/>
      <c r="G128" s="159" t="s">
        <v>164</v>
      </c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1"/>
      <c r="X128" s="162">
        <f>X533+X1092</f>
        <v>190000</v>
      </c>
      <c r="Y128" s="163"/>
      <c r="Z128" s="163"/>
      <c r="AA128" s="163"/>
      <c r="AB128" s="163"/>
      <c r="AC128" s="164"/>
      <c r="AD128" s="162">
        <f>AD533+AD1092</f>
        <v>133433.01</v>
      </c>
      <c r="AE128" s="163"/>
      <c r="AF128" s="163"/>
      <c r="AG128" s="163"/>
      <c r="AH128" s="163"/>
      <c r="AI128" s="164"/>
      <c r="AJ128" s="198">
        <f t="shared" si="2"/>
        <v>70.227900000000005</v>
      </c>
      <c r="AK128" s="199"/>
    </row>
    <row r="129" spans="1:37" ht="18" customHeight="1">
      <c r="A129" s="423">
        <v>419</v>
      </c>
      <c r="B129" s="424"/>
      <c r="C129" s="425"/>
      <c r="D129" s="411"/>
      <c r="E129" s="412"/>
      <c r="F129" s="413"/>
      <c r="G129" s="132" t="s">
        <v>66</v>
      </c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4"/>
      <c r="X129" s="85">
        <f>SUM(X130:AC135)</f>
        <v>1924350</v>
      </c>
      <c r="Y129" s="86"/>
      <c r="Z129" s="86"/>
      <c r="AA129" s="86"/>
      <c r="AB129" s="86"/>
      <c r="AC129" s="87"/>
      <c r="AD129" s="85">
        <f>SUM(AD130:AI135)</f>
        <v>1845879.33</v>
      </c>
      <c r="AE129" s="86"/>
      <c r="AF129" s="86"/>
      <c r="AG129" s="86"/>
      <c r="AH129" s="86"/>
      <c r="AI129" s="87"/>
      <c r="AJ129" s="73">
        <f t="shared" si="2"/>
        <v>95.9222246472835</v>
      </c>
      <c r="AK129" s="74"/>
    </row>
    <row r="130" spans="1:37" ht="18" customHeight="1">
      <c r="A130" s="426"/>
      <c r="B130" s="427"/>
      <c r="C130" s="428"/>
      <c r="D130" s="262">
        <v>4191</v>
      </c>
      <c r="E130" s="263"/>
      <c r="F130" s="264"/>
      <c r="G130" s="95" t="s">
        <v>157</v>
      </c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113"/>
      <c r="X130" s="100">
        <f>X188+X223+X374+X418+X493+X563+X600+X634+X682+X715+X757+X794+X839+X881+X922+X1094+X1204+X1361</f>
        <v>620550</v>
      </c>
      <c r="Y130" s="101"/>
      <c r="Z130" s="101"/>
      <c r="AA130" s="101"/>
      <c r="AB130" s="101"/>
      <c r="AC130" s="102"/>
      <c r="AD130" s="100">
        <f>AD188+AD223+AD374+AD418+AD493+AD563+AD600+AD634+AD682+AD715+AD757+AD794+AD839+AD881+AD922+AD1094+AD1204+AD1361</f>
        <v>589855.98</v>
      </c>
      <c r="AE130" s="101"/>
      <c r="AF130" s="101"/>
      <c r="AG130" s="101"/>
      <c r="AH130" s="101"/>
      <c r="AI130" s="102"/>
      <c r="AJ130" s="71">
        <f t="shared" si="2"/>
        <v>95.053739424703892</v>
      </c>
      <c r="AK130" s="72"/>
    </row>
    <row r="131" spans="1:37" ht="18" customHeight="1">
      <c r="A131" s="426"/>
      <c r="B131" s="427"/>
      <c r="C131" s="428"/>
      <c r="D131" s="262">
        <v>4192</v>
      </c>
      <c r="E131" s="263"/>
      <c r="F131" s="264"/>
      <c r="G131" s="95" t="s">
        <v>185</v>
      </c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113"/>
      <c r="X131" s="100">
        <f>X419</f>
        <v>967900</v>
      </c>
      <c r="Y131" s="101"/>
      <c r="Z131" s="101"/>
      <c r="AA131" s="101"/>
      <c r="AB131" s="101"/>
      <c r="AC131" s="102"/>
      <c r="AD131" s="100">
        <f>AD419</f>
        <v>964736.91</v>
      </c>
      <c r="AE131" s="101"/>
      <c r="AF131" s="101"/>
      <c r="AG131" s="101"/>
      <c r="AH131" s="101"/>
      <c r="AI131" s="102"/>
      <c r="AJ131" s="71">
        <f>AD131/X131*100</f>
        <v>99.673200743878496</v>
      </c>
      <c r="AK131" s="72"/>
    </row>
    <row r="132" spans="1:37" ht="18" customHeight="1">
      <c r="A132" s="426"/>
      <c r="B132" s="427"/>
      <c r="C132" s="428"/>
      <c r="D132" s="190">
        <v>4193</v>
      </c>
      <c r="E132" s="191"/>
      <c r="F132" s="192"/>
      <c r="G132" s="187" t="s">
        <v>67</v>
      </c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9"/>
      <c r="X132" s="100">
        <f>X494+X758+X795+X988+X1239+X1278</f>
        <v>153500</v>
      </c>
      <c r="Y132" s="101"/>
      <c r="Z132" s="101"/>
      <c r="AA132" s="101"/>
      <c r="AB132" s="101"/>
      <c r="AC132" s="102"/>
      <c r="AD132" s="100">
        <f>AD494+AD758+AD795+AD988+AD1239+AD1278</f>
        <v>136239.24</v>
      </c>
      <c r="AE132" s="101"/>
      <c r="AF132" s="101"/>
      <c r="AG132" s="101"/>
      <c r="AH132" s="101"/>
      <c r="AI132" s="102"/>
      <c r="AJ132" s="71">
        <f t="shared" si="2"/>
        <v>88.755205211726377</v>
      </c>
      <c r="AK132" s="72"/>
    </row>
    <row r="133" spans="1:37" ht="18" customHeight="1">
      <c r="A133" s="426"/>
      <c r="B133" s="427"/>
      <c r="C133" s="428"/>
      <c r="D133" s="190">
        <v>4194</v>
      </c>
      <c r="E133" s="191"/>
      <c r="F133" s="192"/>
      <c r="G133" s="187" t="s">
        <v>68</v>
      </c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9"/>
      <c r="X133" s="100">
        <f>X601+X635+X1205+X1362</f>
        <v>26600</v>
      </c>
      <c r="Y133" s="101"/>
      <c r="Z133" s="101"/>
      <c r="AA133" s="101"/>
      <c r="AB133" s="101"/>
      <c r="AC133" s="102"/>
      <c r="AD133" s="100">
        <f>AD601+AD635+AD1205+AD1362</f>
        <v>20405.04</v>
      </c>
      <c r="AE133" s="101"/>
      <c r="AF133" s="101"/>
      <c r="AG133" s="101"/>
      <c r="AH133" s="101"/>
      <c r="AI133" s="102"/>
      <c r="AJ133" s="71">
        <f t="shared" si="2"/>
        <v>76.710676691729333</v>
      </c>
      <c r="AK133" s="72"/>
    </row>
    <row r="134" spans="1:37" ht="34.5" customHeight="1">
      <c r="A134" s="426"/>
      <c r="B134" s="427"/>
      <c r="C134" s="428"/>
      <c r="D134" s="262">
        <v>4195</v>
      </c>
      <c r="E134" s="263"/>
      <c r="F134" s="264"/>
      <c r="G134" s="95" t="s">
        <v>154</v>
      </c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113"/>
      <c r="X134" s="100">
        <f>X189</f>
        <v>35500</v>
      </c>
      <c r="Y134" s="101"/>
      <c r="Z134" s="101"/>
      <c r="AA134" s="101"/>
      <c r="AB134" s="101"/>
      <c r="AC134" s="102"/>
      <c r="AD134" s="100">
        <f>AD189</f>
        <v>24400</v>
      </c>
      <c r="AE134" s="101"/>
      <c r="AF134" s="101"/>
      <c r="AG134" s="101"/>
      <c r="AH134" s="101"/>
      <c r="AI134" s="102"/>
      <c r="AJ134" s="71">
        <f t="shared" si="2"/>
        <v>68.732394366197184</v>
      </c>
      <c r="AK134" s="72"/>
    </row>
    <row r="135" spans="1:37" ht="18" customHeight="1">
      <c r="A135" s="429"/>
      <c r="B135" s="430"/>
      <c r="C135" s="431"/>
      <c r="D135" s="156">
        <v>4196</v>
      </c>
      <c r="E135" s="157"/>
      <c r="F135" s="158"/>
      <c r="G135" s="159" t="s">
        <v>69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1"/>
      <c r="X135" s="258">
        <f>X602+X683+X796+X923+X882+X951+X1206+X1363</f>
        <v>120300</v>
      </c>
      <c r="Y135" s="259"/>
      <c r="Z135" s="259"/>
      <c r="AA135" s="259"/>
      <c r="AB135" s="259"/>
      <c r="AC135" s="260"/>
      <c r="AD135" s="258">
        <f>AD602+AD683+AD796+AD923+AD882+AD951+AD1206+AD1363</f>
        <v>110242.15999999999</v>
      </c>
      <c r="AE135" s="259"/>
      <c r="AF135" s="259"/>
      <c r="AG135" s="259"/>
      <c r="AH135" s="259"/>
      <c r="AI135" s="260"/>
      <c r="AJ135" s="198">
        <f t="shared" si="2"/>
        <v>91.639368246051532</v>
      </c>
      <c r="AK135" s="199"/>
    </row>
    <row r="136" spans="1:37" ht="33" customHeight="1">
      <c r="A136" s="423">
        <v>431</v>
      </c>
      <c r="B136" s="424"/>
      <c r="C136" s="425"/>
      <c r="D136" s="388"/>
      <c r="E136" s="389"/>
      <c r="F136" s="231"/>
      <c r="G136" s="132" t="s">
        <v>70</v>
      </c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4"/>
      <c r="X136" s="85">
        <f>SUM(X137:AC142)</f>
        <v>3318490</v>
      </c>
      <c r="Y136" s="86"/>
      <c r="Z136" s="86"/>
      <c r="AA136" s="86"/>
      <c r="AB136" s="86"/>
      <c r="AC136" s="87"/>
      <c r="AD136" s="85">
        <f>SUM(AD137:AI142)</f>
        <v>2952617.8799999994</v>
      </c>
      <c r="AE136" s="86"/>
      <c r="AF136" s="86"/>
      <c r="AG136" s="86"/>
      <c r="AH136" s="86"/>
      <c r="AI136" s="87"/>
      <c r="AJ136" s="73">
        <f t="shared" ref="AJ136:AJ160" si="3">AD136/X136*100</f>
        <v>88.974740921322635</v>
      </c>
      <c r="AK136" s="74"/>
    </row>
    <row r="137" spans="1:37" ht="18" customHeight="1">
      <c r="A137" s="426"/>
      <c r="B137" s="427"/>
      <c r="C137" s="428"/>
      <c r="D137" s="190">
        <v>4313</v>
      </c>
      <c r="E137" s="191"/>
      <c r="F137" s="192"/>
      <c r="G137" s="187" t="s">
        <v>71</v>
      </c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9"/>
      <c r="X137" s="100">
        <f>X717+X925</f>
        <v>1057500</v>
      </c>
      <c r="Y137" s="101"/>
      <c r="Z137" s="101"/>
      <c r="AA137" s="101"/>
      <c r="AB137" s="101"/>
      <c r="AC137" s="102"/>
      <c r="AD137" s="100">
        <f>AD717+AD925</f>
        <v>989306</v>
      </c>
      <c r="AE137" s="101"/>
      <c r="AF137" s="101"/>
      <c r="AG137" s="101"/>
      <c r="AH137" s="101"/>
      <c r="AI137" s="102"/>
      <c r="AJ137" s="71">
        <f t="shared" si="3"/>
        <v>93.551394799054378</v>
      </c>
      <c r="AK137" s="72"/>
    </row>
    <row r="138" spans="1:37" ht="18" customHeight="1">
      <c r="A138" s="426"/>
      <c r="B138" s="427"/>
      <c r="C138" s="428"/>
      <c r="D138" s="190">
        <v>4314</v>
      </c>
      <c r="E138" s="191"/>
      <c r="F138" s="192"/>
      <c r="G138" s="187" t="s">
        <v>72</v>
      </c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9"/>
      <c r="X138" s="100">
        <f>X421++X637+X718+X760+X884+X926</f>
        <v>143400</v>
      </c>
      <c r="Y138" s="101"/>
      <c r="Z138" s="101"/>
      <c r="AA138" s="101"/>
      <c r="AB138" s="101"/>
      <c r="AC138" s="102"/>
      <c r="AD138" s="100">
        <f>AD421++AD637+AD718+AD760+AD884+AD926</f>
        <v>118803.25</v>
      </c>
      <c r="AE138" s="101"/>
      <c r="AF138" s="101"/>
      <c r="AG138" s="101"/>
      <c r="AH138" s="101"/>
      <c r="AI138" s="102"/>
      <c r="AJ138" s="71">
        <f t="shared" si="3"/>
        <v>82.847454672245462</v>
      </c>
      <c r="AK138" s="72"/>
    </row>
    <row r="139" spans="1:37" ht="18" customHeight="1">
      <c r="A139" s="426"/>
      <c r="B139" s="427"/>
      <c r="C139" s="428"/>
      <c r="D139" s="190">
        <v>4315</v>
      </c>
      <c r="E139" s="191"/>
      <c r="F139" s="192"/>
      <c r="G139" s="491" t="s">
        <v>73</v>
      </c>
      <c r="H139" s="492"/>
      <c r="I139" s="492"/>
      <c r="J139" s="492"/>
      <c r="K139" s="492"/>
      <c r="L139" s="492"/>
      <c r="M139" s="492"/>
      <c r="N139" s="492"/>
      <c r="O139" s="492"/>
      <c r="P139" s="492"/>
      <c r="Q139" s="492"/>
      <c r="R139" s="492"/>
      <c r="S139" s="492"/>
      <c r="T139" s="492"/>
      <c r="U139" s="492"/>
      <c r="V139" s="492"/>
      <c r="W139" s="493"/>
      <c r="X139" s="100">
        <f>X376+X422</f>
        <v>594100</v>
      </c>
      <c r="Y139" s="101"/>
      <c r="Z139" s="101"/>
      <c r="AA139" s="101"/>
      <c r="AB139" s="101"/>
      <c r="AC139" s="102"/>
      <c r="AD139" s="100">
        <f>AD376+AD422</f>
        <v>590341.61</v>
      </c>
      <c r="AE139" s="101"/>
      <c r="AF139" s="101"/>
      <c r="AG139" s="101"/>
      <c r="AH139" s="101"/>
      <c r="AI139" s="102"/>
      <c r="AJ139" s="71">
        <f t="shared" si="3"/>
        <v>99.367380912304327</v>
      </c>
      <c r="AK139" s="72"/>
    </row>
    <row r="140" spans="1:37" ht="18" customHeight="1">
      <c r="A140" s="426"/>
      <c r="B140" s="427"/>
      <c r="C140" s="428"/>
      <c r="D140" s="190">
        <v>4316</v>
      </c>
      <c r="E140" s="191"/>
      <c r="F140" s="192"/>
      <c r="G140" s="187" t="s">
        <v>74</v>
      </c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9"/>
      <c r="X140" s="100">
        <f>X565</f>
        <v>240000</v>
      </c>
      <c r="Y140" s="101"/>
      <c r="Z140" s="101"/>
      <c r="AA140" s="101"/>
      <c r="AB140" s="101"/>
      <c r="AC140" s="102"/>
      <c r="AD140" s="100">
        <f>AD565</f>
        <v>239400</v>
      </c>
      <c r="AE140" s="101"/>
      <c r="AF140" s="101"/>
      <c r="AG140" s="101"/>
      <c r="AH140" s="101"/>
      <c r="AI140" s="102"/>
      <c r="AJ140" s="71">
        <f t="shared" si="3"/>
        <v>99.75</v>
      </c>
      <c r="AK140" s="72"/>
    </row>
    <row r="141" spans="1:37" ht="18" customHeight="1">
      <c r="A141" s="426"/>
      <c r="B141" s="427"/>
      <c r="C141" s="428"/>
      <c r="D141" s="190">
        <v>4318</v>
      </c>
      <c r="E141" s="191"/>
      <c r="F141" s="192"/>
      <c r="G141" s="187" t="s">
        <v>75</v>
      </c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9"/>
      <c r="X141" s="393">
        <f>X191+X377+X535++X566+X638+X719+X761+X841+X990</f>
        <v>849490</v>
      </c>
      <c r="Y141" s="394"/>
      <c r="Z141" s="394"/>
      <c r="AA141" s="394"/>
      <c r="AB141" s="394"/>
      <c r="AC141" s="395"/>
      <c r="AD141" s="393">
        <f>AD191+AD377+AD535++AD566+AD638+AD719+AD761+AD841+AD990</f>
        <v>730809.2</v>
      </c>
      <c r="AE141" s="394"/>
      <c r="AF141" s="394"/>
      <c r="AG141" s="394"/>
      <c r="AH141" s="394"/>
      <c r="AI141" s="395"/>
      <c r="AJ141" s="182">
        <f t="shared" si="3"/>
        <v>86.029170443442524</v>
      </c>
      <c r="AK141" s="183"/>
    </row>
    <row r="142" spans="1:37" ht="18" customHeight="1">
      <c r="A142" s="429"/>
      <c r="B142" s="430"/>
      <c r="C142" s="431"/>
      <c r="D142" s="156">
        <v>4319</v>
      </c>
      <c r="E142" s="157"/>
      <c r="F142" s="158"/>
      <c r="G142" s="159" t="s">
        <v>155</v>
      </c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1"/>
      <c r="X142" s="258">
        <f>X192+X225+X567+X604+X720+X885+X1061</f>
        <v>434000</v>
      </c>
      <c r="Y142" s="259"/>
      <c r="Z142" s="259"/>
      <c r="AA142" s="259"/>
      <c r="AB142" s="259"/>
      <c r="AC142" s="260"/>
      <c r="AD142" s="258">
        <f>AD192+AD225+AD567+AD604+AD720+AD885+AD1061</f>
        <v>283957.82</v>
      </c>
      <c r="AE142" s="259"/>
      <c r="AF142" s="259"/>
      <c r="AG142" s="259"/>
      <c r="AH142" s="259"/>
      <c r="AI142" s="260"/>
      <c r="AJ142" s="182">
        <f>AD142/X142*100</f>
        <v>65.428069124423956</v>
      </c>
      <c r="AK142" s="183"/>
    </row>
    <row r="143" spans="1:37" ht="18" customHeight="1">
      <c r="A143" s="423">
        <v>432</v>
      </c>
      <c r="B143" s="424"/>
      <c r="C143" s="425"/>
      <c r="D143" s="388"/>
      <c r="E143" s="389"/>
      <c r="F143" s="231"/>
      <c r="G143" s="390" t="s">
        <v>76</v>
      </c>
      <c r="H143" s="391"/>
      <c r="I143" s="391"/>
      <c r="J143" s="391"/>
      <c r="K143" s="391"/>
      <c r="L143" s="391"/>
      <c r="M143" s="391"/>
      <c r="N143" s="391"/>
      <c r="O143" s="391"/>
      <c r="P143" s="391"/>
      <c r="Q143" s="391"/>
      <c r="R143" s="391"/>
      <c r="S143" s="391"/>
      <c r="T143" s="391"/>
      <c r="U143" s="391"/>
      <c r="V143" s="391"/>
      <c r="W143" s="392"/>
      <c r="X143" s="85">
        <f>SUM(X144:AC146)</f>
        <v>10182000</v>
      </c>
      <c r="Y143" s="86"/>
      <c r="Z143" s="86"/>
      <c r="AA143" s="86"/>
      <c r="AB143" s="86"/>
      <c r="AC143" s="87"/>
      <c r="AD143" s="85">
        <f>SUM(AD144:AI146)</f>
        <v>10179883.010000002</v>
      </c>
      <c r="AE143" s="86"/>
      <c r="AF143" s="86"/>
      <c r="AG143" s="86"/>
      <c r="AH143" s="86"/>
      <c r="AI143" s="87"/>
      <c r="AJ143" s="73">
        <f t="shared" si="3"/>
        <v>99.979208505205278</v>
      </c>
      <c r="AK143" s="74"/>
    </row>
    <row r="144" spans="1:37" ht="18" customHeight="1">
      <c r="A144" s="426"/>
      <c r="B144" s="427"/>
      <c r="C144" s="428"/>
      <c r="D144" s="190">
        <v>4324</v>
      </c>
      <c r="E144" s="191"/>
      <c r="F144" s="192"/>
      <c r="G144" s="187" t="s">
        <v>77</v>
      </c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9"/>
      <c r="X144" s="100">
        <f>X424</f>
        <v>1017000</v>
      </c>
      <c r="Y144" s="101"/>
      <c r="Z144" s="101"/>
      <c r="AA144" s="101"/>
      <c r="AB144" s="101"/>
      <c r="AC144" s="102"/>
      <c r="AD144" s="100">
        <f>AD424</f>
        <v>1016476.15</v>
      </c>
      <c r="AE144" s="101"/>
      <c r="AF144" s="101"/>
      <c r="AG144" s="101"/>
      <c r="AH144" s="101"/>
      <c r="AI144" s="102"/>
      <c r="AJ144" s="71">
        <f t="shared" si="3"/>
        <v>99.948490658800395</v>
      </c>
      <c r="AK144" s="72"/>
    </row>
    <row r="145" spans="1:44" ht="18" customHeight="1">
      <c r="A145" s="426"/>
      <c r="B145" s="427"/>
      <c r="C145" s="428"/>
      <c r="D145" s="190">
        <v>4325</v>
      </c>
      <c r="E145" s="191"/>
      <c r="F145" s="192"/>
      <c r="G145" s="472" t="s">
        <v>78</v>
      </c>
      <c r="H145" s="473"/>
      <c r="I145" s="473"/>
      <c r="J145" s="473"/>
      <c r="K145" s="473"/>
      <c r="L145" s="473"/>
      <c r="M145" s="473"/>
      <c r="N145" s="473"/>
      <c r="O145" s="473"/>
      <c r="P145" s="473"/>
      <c r="Q145" s="473"/>
      <c r="R145" s="473"/>
      <c r="S145" s="473"/>
      <c r="T145" s="473"/>
      <c r="U145" s="473"/>
      <c r="V145" s="473"/>
      <c r="W145" s="474"/>
      <c r="X145" s="100">
        <f>X425</f>
        <v>465000</v>
      </c>
      <c r="Y145" s="101"/>
      <c r="Z145" s="101"/>
      <c r="AA145" s="101"/>
      <c r="AB145" s="101"/>
      <c r="AC145" s="102"/>
      <c r="AD145" s="100">
        <f>AD425</f>
        <v>464996.4</v>
      </c>
      <c r="AE145" s="101"/>
      <c r="AF145" s="101"/>
      <c r="AG145" s="101"/>
      <c r="AH145" s="101"/>
      <c r="AI145" s="102"/>
      <c r="AJ145" s="71">
        <f t="shared" si="3"/>
        <v>99.999225806451619</v>
      </c>
      <c r="AK145" s="72"/>
    </row>
    <row r="146" spans="1:44" ht="18" customHeight="1">
      <c r="A146" s="429"/>
      <c r="B146" s="430"/>
      <c r="C146" s="431"/>
      <c r="D146" s="156">
        <v>4326</v>
      </c>
      <c r="E146" s="157"/>
      <c r="F146" s="158"/>
      <c r="G146" s="159" t="s">
        <v>79</v>
      </c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1"/>
      <c r="X146" s="162">
        <f>X426</f>
        <v>8700000</v>
      </c>
      <c r="Y146" s="163"/>
      <c r="Z146" s="163"/>
      <c r="AA146" s="163"/>
      <c r="AB146" s="163"/>
      <c r="AC146" s="164"/>
      <c r="AD146" s="162">
        <f>AD426</f>
        <v>8698410.4600000009</v>
      </c>
      <c r="AE146" s="163"/>
      <c r="AF146" s="163"/>
      <c r="AG146" s="163"/>
      <c r="AH146" s="163"/>
      <c r="AI146" s="164"/>
      <c r="AJ146" s="71">
        <f t="shared" si="3"/>
        <v>99.981729425287369</v>
      </c>
      <c r="AK146" s="72"/>
    </row>
    <row r="147" spans="1:44" ht="18" customHeight="1">
      <c r="A147" s="423">
        <v>441</v>
      </c>
      <c r="B147" s="424"/>
      <c r="C147" s="425"/>
      <c r="D147" s="388"/>
      <c r="E147" s="389"/>
      <c r="F147" s="231"/>
      <c r="G147" s="390" t="s">
        <v>1</v>
      </c>
      <c r="H147" s="391"/>
      <c r="I147" s="391"/>
      <c r="J147" s="391"/>
      <c r="K147" s="391"/>
      <c r="L147" s="391"/>
      <c r="M147" s="391"/>
      <c r="N147" s="391"/>
      <c r="O147" s="391"/>
      <c r="P147" s="391"/>
      <c r="Q147" s="391"/>
      <c r="R147" s="391"/>
      <c r="S147" s="391"/>
      <c r="T147" s="391"/>
      <c r="U147" s="391"/>
      <c r="V147" s="391"/>
      <c r="W147" s="392"/>
      <c r="X147" s="85">
        <f>SUM(X148:AC151)</f>
        <v>48609850</v>
      </c>
      <c r="Y147" s="86"/>
      <c r="Z147" s="86"/>
      <c r="AA147" s="86"/>
      <c r="AB147" s="86"/>
      <c r="AC147" s="87"/>
      <c r="AD147" s="85">
        <f>SUM(AD148:AI151)</f>
        <v>41231879.57</v>
      </c>
      <c r="AE147" s="86"/>
      <c r="AF147" s="86"/>
      <c r="AG147" s="86"/>
      <c r="AH147" s="86"/>
      <c r="AI147" s="87"/>
      <c r="AJ147" s="73">
        <f t="shared" si="3"/>
        <v>84.822067070768583</v>
      </c>
      <c r="AK147" s="74"/>
    </row>
    <row r="148" spans="1:44" ht="18" customHeight="1">
      <c r="A148" s="426"/>
      <c r="B148" s="427"/>
      <c r="C148" s="428"/>
      <c r="D148" s="190">
        <v>4412</v>
      </c>
      <c r="E148" s="191"/>
      <c r="F148" s="192"/>
      <c r="G148" s="187" t="s">
        <v>80</v>
      </c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9"/>
      <c r="X148" s="100">
        <f>X428</f>
        <v>41031300</v>
      </c>
      <c r="Y148" s="101"/>
      <c r="Z148" s="101"/>
      <c r="AA148" s="101"/>
      <c r="AB148" s="101"/>
      <c r="AC148" s="102"/>
      <c r="AD148" s="100">
        <f>AD428</f>
        <v>34073759.770000003</v>
      </c>
      <c r="AE148" s="101"/>
      <c r="AF148" s="101"/>
      <c r="AG148" s="101"/>
      <c r="AH148" s="101"/>
      <c r="AI148" s="102"/>
      <c r="AJ148" s="71">
        <f t="shared" si="3"/>
        <v>83.0433346494018</v>
      </c>
      <c r="AK148" s="72"/>
    </row>
    <row r="149" spans="1:44" ht="18" customHeight="1">
      <c r="A149" s="426"/>
      <c r="B149" s="427"/>
      <c r="C149" s="428"/>
      <c r="D149" s="190">
        <v>4413</v>
      </c>
      <c r="E149" s="191"/>
      <c r="F149" s="192"/>
      <c r="G149" s="187" t="s">
        <v>81</v>
      </c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9"/>
      <c r="X149" s="100">
        <f>X429</f>
        <v>1696500</v>
      </c>
      <c r="Y149" s="101"/>
      <c r="Z149" s="101"/>
      <c r="AA149" s="101"/>
      <c r="AB149" s="101"/>
      <c r="AC149" s="102"/>
      <c r="AD149" s="100">
        <f>AD429</f>
        <v>1572864.19</v>
      </c>
      <c r="AE149" s="101"/>
      <c r="AF149" s="101"/>
      <c r="AG149" s="101"/>
      <c r="AH149" s="101"/>
      <c r="AI149" s="102"/>
      <c r="AJ149" s="71">
        <f t="shared" si="3"/>
        <v>92.712301208370178</v>
      </c>
      <c r="AK149" s="72"/>
    </row>
    <row r="150" spans="1:44" ht="18" customHeight="1">
      <c r="A150" s="426"/>
      <c r="B150" s="427"/>
      <c r="C150" s="428"/>
      <c r="D150" s="190">
        <v>4415</v>
      </c>
      <c r="E150" s="191"/>
      <c r="F150" s="192"/>
      <c r="G150" s="187" t="s">
        <v>82</v>
      </c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9"/>
      <c r="X150" s="112">
        <f>X430</f>
        <v>3331850</v>
      </c>
      <c r="Y150" s="98"/>
      <c r="Z150" s="98"/>
      <c r="AA150" s="98"/>
      <c r="AB150" s="98"/>
      <c r="AC150" s="99"/>
      <c r="AD150" s="112">
        <f>AD430</f>
        <v>3103506.36</v>
      </c>
      <c r="AE150" s="98"/>
      <c r="AF150" s="98"/>
      <c r="AG150" s="98"/>
      <c r="AH150" s="98"/>
      <c r="AI150" s="99"/>
      <c r="AJ150" s="71">
        <f t="shared" si="3"/>
        <v>93.146641055269583</v>
      </c>
      <c r="AK150" s="72"/>
    </row>
    <row r="151" spans="1:44" ht="18" customHeight="1">
      <c r="A151" s="429"/>
      <c r="B151" s="430"/>
      <c r="C151" s="431"/>
      <c r="D151" s="156">
        <v>4416</v>
      </c>
      <c r="E151" s="157"/>
      <c r="F151" s="158"/>
      <c r="G151" s="159" t="s">
        <v>83</v>
      </c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1"/>
      <c r="X151" s="162">
        <f>X431</f>
        <v>2550200</v>
      </c>
      <c r="Y151" s="163"/>
      <c r="Z151" s="163"/>
      <c r="AA151" s="163"/>
      <c r="AB151" s="163"/>
      <c r="AC151" s="164"/>
      <c r="AD151" s="162">
        <f>AD431</f>
        <v>2481749.25</v>
      </c>
      <c r="AE151" s="163"/>
      <c r="AF151" s="163"/>
      <c r="AG151" s="163"/>
      <c r="AH151" s="163"/>
      <c r="AI151" s="164"/>
      <c r="AJ151" s="198">
        <f t="shared" si="3"/>
        <v>97.315867382950358</v>
      </c>
      <c r="AK151" s="199"/>
    </row>
    <row r="152" spans="1:44" ht="18" customHeight="1">
      <c r="A152" s="423">
        <v>451</v>
      </c>
      <c r="B152" s="424"/>
      <c r="C152" s="425"/>
      <c r="D152" s="411"/>
      <c r="E152" s="412"/>
      <c r="F152" s="413"/>
      <c r="G152" s="132" t="s">
        <v>165</v>
      </c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4"/>
      <c r="X152" s="85">
        <f>X153</f>
        <v>363000</v>
      </c>
      <c r="Y152" s="86"/>
      <c r="Z152" s="86"/>
      <c r="AA152" s="86"/>
      <c r="AB152" s="86"/>
      <c r="AC152" s="87"/>
      <c r="AD152" s="85">
        <f>AD153</f>
        <v>222074.97</v>
      </c>
      <c r="AE152" s="86"/>
      <c r="AF152" s="86"/>
      <c r="AG152" s="86"/>
      <c r="AH152" s="86"/>
      <c r="AI152" s="87"/>
      <c r="AJ152" s="73">
        <f>AD152/X152*100</f>
        <v>61.177677685950414</v>
      </c>
      <c r="AK152" s="74"/>
    </row>
    <row r="153" spans="1:44" ht="18" customHeight="1">
      <c r="A153" s="429"/>
      <c r="B153" s="430"/>
      <c r="C153" s="431"/>
      <c r="D153" s="156">
        <v>4513</v>
      </c>
      <c r="E153" s="157"/>
      <c r="F153" s="158"/>
      <c r="G153" s="159" t="s">
        <v>166</v>
      </c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1"/>
      <c r="X153" s="162">
        <f>X537</f>
        <v>363000</v>
      </c>
      <c r="Y153" s="163"/>
      <c r="Z153" s="163"/>
      <c r="AA153" s="163"/>
      <c r="AB153" s="163"/>
      <c r="AC153" s="164"/>
      <c r="AD153" s="162">
        <f>AD537</f>
        <v>222074.97</v>
      </c>
      <c r="AE153" s="163"/>
      <c r="AF153" s="163"/>
      <c r="AG153" s="163"/>
      <c r="AH153" s="163"/>
      <c r="AI153" s="164"/>
      <c r="AJ153" s="71">
        <f>AD153/X153*100</f>
        <v>61.177677685950414</v>
      </c>
      <c r="AK153" s="72"/>
    </row>
    <row r="154" spans="1:44" ht="18" customHeight="1">
      <c r="A154" s="423">
        <v>46</v>
      </c>
      <c r="B154" s="424"/>
      <c r="C154" s="425"/>
      <c r="D154" s="388"/>
      <c r="E154" s="389"/>
      <c r="F154" s="231"/>
      <c r="G154" s="390" t="s">
        <v>84</v>
      </c>
      <c r="H154" s="391"/>
      <c r="I154" s="391"/>
      <c r="J154" s="391"/>
      <c r="K154" s="391"/>
      <c r="L154" s="391"/>
      <c r="M154" s="391"/>
      <c r="N154" s="391"/>
      <c r="O154" s="391"/>
      <c r="P154" s="391"/>
      <c r="Q154" s="391"/>
      <c r="R154" s="391"/>
      <c r="S154" s="391"/>
      <c r="T154" s="391"/>
      <c r="U154" s="391"/>
      <c r="V154" s="391"/>
      <c r="W154" s="392"/>
      <c r="X154" s="179">
        <f>SUM(X155:AC156)</f>
        <v>5370000</v>
      </c>
      <c r="Y154" s="180"/>
      <c r="Z154" s="180"/>
      <c r="AA154" s="180"/>
      <c r="AB154" s="180"/>
      <c r="AC154" s="181"/>
      <c r="AD154" s="179">
        <f>SUM(AD155:AI156)</f>
        <v>6586230.5600000005</v>
      </c>
      <c r="AE154" s="180"/>
      <c r="AF154" s="180"/>
      <c r="AG154" s="180"/>
      <c r="AH154" s="180"/>
      <c r="AI154" s="181"/>
      <c r="AJ154" s="73">
        <f t="shared" si="3"/>
        <v>122.6486137802607</v>
      </c>
      <c r="AK154" s="74"/>
    </row>
    <row r="155" spans="1:44" ht="18" customHeight="1">
      <c r="A155" s="426"/>
      <c r="B155" s="427"/>
      <c r="C155" s="428"/>
      <c r="D155" s="190">
        <v>461</v>
      </c>
      <c r="E155" s="191"/>
      <c r="F155" s="192"/>
      <c r="G155" s="187" t="s">
        <v>2</v>
      </c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9"/>
      <c r="X155" s="174">
        <f>X437+X438</f>
        <v>2867000</v>
      </c>
      <c r="Y155" s="175"/>
      <c r="Z155" s="175"/>
      <c r="AA155" s="175"/>
      <c r="AB155" s="175"/>
      <c r="AC155" s="176"/>
      <c r="AD155" s="174">
        <f>AD437+AD438</f>
        <v>2859774.99</v>
      </c>
      <c r="AE155" s="175"/>
      <c r="AF155" s="175"/>
      <c r="AG155" s="175"/>
      <c r="AH155" s="175"/>
      <c r="AI155" s="176"/>
      <c r="AJ155" s="71">
        <f t="shared" si="3"/>
        <v>99.74799407045694</v>
      </c>
      <c r="AK155" s="72"/>
    </row>
    <row r="156" spans="1:44" ht="18" customHeight="1">
      <c r="A156" s="429"/>
      <c r="B156" s="430"/>
      <c r="C156" s="431"/>
      <c r="D156" s="156">
        <v>463</v>
      </c>
      <c r="E156" s="157"/>
      <c r="F156" s="158"/>
      <c r="G156" s="159" t="s">
        <v>85</v>
      </c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1"/>
      <c r="X156" s="314">
        <f>X439+X440</f>
        <v>2503000</v>
      </c>
      <c r="Y156" s="315"/>
      <c r="Z156" s="315"/>
      <c r="AA156" s="315"/>
      <c r="AB156" s="315"/>
      <c r="AC156" s="316"/>
      <c r="AD156" s="314">
        <f>AD439+AD440</f>
        <v>3726455.57</v>
      </c>
      <c r="AE156" s="315"/>
      <c r="AF156" s="315"/>
      <c r="AG156" s="315"/>
      <c r="AH156" s="315"/>
      <c r="AI156" s="316"/>
      <c r="AJ156" s="71">
        <f t="shared" si="3"/>
        <v>148.87956731921693</v>
      </c>
      <c r="AK156" s="72"/>
    </row>
    <row r="157" spans="1:44" ht="18" customHeight="1">
      <c r="A157" s="423">
        <v>47</v>
      </c>
      <c r="B157" s="424"/>
      <c r="C157" s="425"/>
      <c r="D157" s="388"/>
      <c r="E157" s="389"/>
      <c r="F157" s="231"/>
      <c r="G157" s="390" t="s">
        <v>86</v>
      </c>
      <c r="H157" s="391"/>
      <c r="I157" s="391"/>
      <c r="J157" s="391"/>
      <c r="K157" s="391"/>
      <c r="L157" s="391"/>
      <c r="M157" s="391"/>
      <c r="N157" s="391"/>
      <c r="O157" s="391"/>
      <c r="P157" s="391"/>
      <c r="Q157" s="391"/>
      <c r="R157" s="391"/>
      <c r="S157" s="391"/>
      <c r="T157" s="391"/>
      <c r="U157" s="391"/>
      <c r="V157" s="391"/>
      <c r="W157" s="392"/>
      <c r="X157" s="85">
        <f>SUM(X158:AC159)</f>
        <v>359460</v>
      </c>
      <c r="Y157" s="86"/>
      <c r="Z157" s="86"/>
      <c r="AA157" s="86"/>
      <c r="AB157" s="86"/>
      <c r="AC157" s="87"/>
      <c r="AD157" s="85">
        <f>SUM(AD158:AI159)</f>
        <v>313212.43</v>
      </c>
      <c r="AE157" s="86"/>
      <c r="AF157" s="86"/>
      <c r="AG157" s="86"/>
      <c r="AH157" s="86"/>
      <c r="AI157" s="87"/>
      <c r="AJ157" s="73">
        <f t="shared" si="3"/>
        <v>87.134154008790972</v>
      </c>
      <c r="AK157" s="74"/>
      <c r="AR157" s="46"/>
    </row>
    <row r="158" spans="1:44" ht="18" customHeight="1">
      <c r="A158" s="426"/>
      <c r="B158" s="427"/>
      <c r="C158" s="428"/>
      <c r="D158" s="190">
        <v>4711</v>
      </c>
      <c r="E158" s="191"/>
      <c r="F158" s="192"/>
      <c r="G158" s="187" t="s">
        <v>87</v>
      </c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9"/>
      <c r="X158" s="100">
        <f>X442</f>
        <v>219460</v>
      </c>
      <c r="Y158" s="101"/>
      <c r="Z158" s="101"/>
      <c r="AA158" s="101"/>
      <c r="AB158" s="101"/>
      <c r="AC158" s="102"/>
      <c r="AD158" s="100">
        <f>AD442</f>
        <v>190212.43</v>
      </c>
      <c r="AE158" s="101"/>
      <c r="AF158" s="101"/>
      <c r="AG158" s="101"/>
      <c r="AH158" s="101"/>
      <c r="AI158" s="102"/>
      <c r="AJ158" s="71">
        <f t="shared" si="3"/>
        <v>86.672938120842076</v>
      </c>
      <c r="AK158" s="72"/>
    </row>
    <row r="159" spans="1:44" ht="18" customHeight="1" thickBot="1">
      <c r="A159" s="429"/>
      <c r="B159" s="430"/>
      <c r="C159" s="431"/>
      <c r="D159" s="156">
        <v>4721</v>
      </c>
      <c r="E159" s="157"/>
      <c r="F159" s="158"/>
      <c r="G159" s="159" t="s">
        <v>88</v>
      </c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1"/>
      <c r="X159" s="162">
        <f>X443</f>
        <v>140000</v>
      </c>
      <c r="Y159" s="163"/>
      <c r="Z159" s="163"/>
      <c r="AA159" s="163"/>
      <c r="AB159" s="163"/>
      <c r="AC159" s="164"/>
      <c r="AD159" s="162">
        <f>AD443</f>
        <v>123000</v>
      </c>
      <c r="AE159" s="163"/>
      <c r="AF159" s="163"/>
      <c r="AG159" s="163"/>
      <c r="AH159" s="163"/>
      <c r="AI159" s="164"/>
      <c r="AJ159" s="182">
        <f t="shared" si="3"/>
        <v>87.857142857142861</v>
      </c>
      <c r="AK159" s="183"/>
    </row>
    <row r="160" spans="1:44" ht="18" customHeight="1" thickTop="1" thickBot="1">
      <c r="A160" s="494">
        <v>4</v>
      </c>
      <c r="B160" s="495"/>
      <c r="C160" s="496"/>
      <c r="D160" s="497" t="s">
        <v>89</v>
      </c>
      <c r="E160" s="498"/>
      <c r="F160" s="498"/>
      <c r="G160" s="498"/>
      <c r="H160" s="498"/>
      <c r="I160" s="498"/>
      <c r="J160" s="498"/>
      <c r="K160" s="498"/>
      <c r="L160" s="498"/>
      <c r="M160" s="498"/>
      <c r="N160" s="498"/>
      <c r="O160" s="498"/>
      <c r="P160" s="498"/>
      <c r="Q160" s="498"/>
      <c r="R160" s="498"/>
      <c r="S160" s="498"/>
      <c r="T160" s="498"/>
      <c r="U160" s="498"/>
      <c r="V160" s="498"/>
      <c r="W160" s="499"/>
      <c r="X160" s="476">
        <f>X87+X93+X98+X104+X114+X119+X122+X127+X129+X136+X143+X147+X152+X154+X157</f>
        <v>89600500</v>
      </c>
      <c r="Y160" s="235"/>
      <c r="Z160" s="235"/>
      <c r="AA160" s="235"/>
      <c r="AB160" s="235"/>
      <c r="AC160" s="236"/>
      <c r="AD160" s="234">
        <f>AD87+AD93+AD98+AD104+AD114+AD119+AD122+AD127+AD129+AD136+AD143+AD147+AD152+AD154+AD157</f>
        <v>81391526.820000008</v>
      </c>
      <c r="AE160" s="235"/>
      <c r="AF160" s="235"/>
      <c r="AG160" s="235"/>
      <c r="AH160" s="235"/>
      <c r="AI160" s="236"/>
      <c r="AJ160" s="331">
        <f t="shared" si="3"/>
        <v>90.838250701726011</v>
      </c>
      <c r="AK160" s="332"/>
    </row>
    <row r="162" spans="1:43" ht="21" hidden="1" customHeight="1"/>
    <row r="163" spans="1:43" ht="36.75" customHeight="1">
      <c r="A163" s="88" t="s">
        <v>90</v>
      </c>
      <c r="B163" s="81"/>
      <c r="C163" s="81" t="s">
        <v>91</v>
      </c>
      <c r="D163" s="81"/>
      <c r="E163" s="203" t="s">
        <v>92</v>
      </c>
      <c r="F163" s="203"/>
      <c r="G163" s="81" t="s">
        <v>92</v>
      </c>
      <c r="H163" s="81"/>
      <c r="I163" s="81" t="s">
        <v>93</v>
      </c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 t="s">
        <v>200</v>
      </c>
      <c r="Y163" s="81"/>
      <c r="Z163" s="81"/>
      <c r="AA163" s="81"/>
      <c r="AB163" s="81"/>
      <c r="AC163" s="82"/>
      <c r="AD163" s="81" t="s">
        <v>198</v>
      </c>
      <c r="AE163" s="81"/>
      <c r="AF163" s="81"/>
      <c r="AG163" s="81"/>
      <c r="AH163" s="81"/>
      <c r="AI163" s="82"/>
      <c r="AJ163" s="75" t="s">
        <v>123</v>
      </c>
      <c r="AK163" s="76"/>
      <c r="AQ163" s="46"/>
    </row>
    <row r="164" spans="1:43" ht="18" customHeight="1">
      <c r="A164" s="89"/>
      <c r="B164" s="83"/>
      <c r="C164" s="83"/>
      <c r="D164" s="83"/>
      <c r="E164" s="204"/>
      <c r="F164" s="204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4"/>
      <c r="AD164" s="83"/>
      <c r="AE164" s="83"/>
      <c r="AF164" s="83"/>
      <c r="AG164" s="83"/>
      <c r="AH164" s="83"/>
      <c r="AI164" s="84"/>
      <c r="AJ164" s="77"/>
      <c r="AK164" s="78"/>
    </row>
    <row r="165" spans="1:43" ht="18" customHeight="1">
      <c r="A165" s="211">
        <v>1</v>
      </c>
      <c r="B165" s="212"/>
      <c r="C165" s="382" t="s">
        <v>207</v>
      </c>
      <c r="D165" s="383"/>
      <c r="E165" s="383"/>
      <c r="F165" s="383"/>
      <c r="G165" s="383"/>
      <c r="H165" s="383"/>
      <c r="I165" s="383"/>
      <c r="J165" s="383"/>
      <c r="K165" s="383"/>
      <c r="L165" s="383"/>
      <c r="M165" s="383"/>
      <c r="N165" s="383"/>
      <c r="O165" s="383"/>
      <c r="P165" s="383"/>
      <c r="Q165" s="383"/>
      <c r="R165" s="383"/>
      <c r="S165" s="383"/>
      <c r="T165" s="383"/>
      <c r="U165" s="383"/>
      <c r="V165" s="383"/>
      <c r="W165" s="383"/>
      <c r="X165" s="383"/>
      <c r="Y165" s="383"/>
      <c r="Z165" s="383"/>
      <c r="AA165" s="383"/>
      <c r="AB165" s="383"/>
      <c r="AC165" s="383"/>
      <c r="AD165" s="383"/>
      <c r="AE165" s="383"/>
      <c r="AF165" s="383"/>
      <c r="AG165" s="383"/>
      <c r="AH165" s="383"/>
      <c r="AI165" s="383"/>
      <c r="AJ165" s="383"/>
      <c r="AK165" s="384"/>
    </row>
    <row r="166" spans="1:43" ht="18" customHeight="1">
      <c r="A166" s="213"/>
      <c r="B166" s="214"/>
      <c r="C166" s="385"/>
      <c r="D166" s="386"/>
      <c r="E166" s="386"/>
      <c r="F166" s="386"/>
      <c r="G166" s="386"/>
      <c r="H166" s="386"/>
      <c r="I166" s="386"/>
      <c r="J166" s="386"/>
      <c r="K166" s="386"/>
      <c r="L166" s="386"/>
      <c r="M166" s="386"/>
      <c r="N166" s="386"/>
      <c r="O166" s="386"/>
      <c r="P166" s="386"/>
      <c r="Q166" s="386"/>
      <c r="R166" s="386"/>
      <c r="S166" s="386"/>
      <c r="T166" s="386"/>
      <c r="U166" s="386"/>
      <c r="V166" s="386"/>
      <c r="W166" s="386"/>
      <c r="X166" s="386"/>
      <c r="Y166" s="386"/>
      <c r="Z166" s="386"/>
      <c r="AA166" s="386"/>
      <c r="AB166" s="386"/>
      <c r="AC166" s="386"/>
      <c r="AD166" s="386"/>
      <c r="AE166" s="386"/>
      <c r="AF166" s="386"/>
      <c r="AG166" s="386"/>
      <c r="AH166" s="386"/>
      <c r="AI166" s="386"/>
      <c r="AJ166" s="386"/>
      <c r="AK166" s="387"/>
    </row>
    <row r="167" spans="1:43" ht="18" customHeight="1">
      <c r="A167" s="116"/>
      <c r="B167" s="117"/>
      <c r="C167" s="122"/>
      <c r="D167" s="122"/>
      <c r="E167" s="127">
        <v>411</v>
      </c>
      <c r="F167" s="127"/>
      <c r="G167" s="215" t="s">
        <v>33</v>
      </c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85">
        <f>SUM(X168:X172)</f>
        <v>476100</v>
      </c>
      <c r="Y167" s="86"/>
      <c r="Z167" s="86"/>
      <c r="AA167" s="86"/>
      <c r="AB167" s="86"/>
      <c r="AC167" s="87"/>
      <c r="AD167" s="85">
        <f>SUM(AD168:AD172)</f>
        <v>456966.20000000007</v>
      </c>
      <c r="AE167" s="86"/>
      <c r="AF167" s="86"/>
      <c r="AG167" s="86"/>
      <c r="AH167" s="86"/>
      <c r="AI167" s="87"/>
      <c r="AJ167" s="73">
        <f t="shared" ref="AJ167:AJ173" si="4">AD167/X167*100</f>
        <v>95.981138416299117</v>
      </c>
      <c r="AK167" s="74"/>
    </row>
    <row r="168" spans="1:43" ht="18" customHeight="1">
      <c r="A168" s="118"/>
      <c r="B168" s="91"/>
      <c r="C168" s="90">
        <v>111</v>
      </c>
      <c r="D168" s="90"/>
      <c r="E168" s="128"/>
      <c r="F168" s="128"/>
      <c r="G168" s="91">
        <v>4111</v>
      </c>
      <c r="H168" s="91"/>
      <c r="I168" s="91"/>
      <c r="J168" s="92" t="s">
        <v>34</v>
      </c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79">
        <v>275300</v>
      </c>
      <c r="Y168" s="79"/>
      <c r="Z168" s="79"/>
      <c r="AA168" s="79"/>
      <c r="AB168" s="79"/>
      <c r="AC168" s="80"/>
      <c r="AD168" s="79">
        <v>273887.02</v>
      </c>
      <c r="AE168" s="79"/>
      <c r="AF168" s="79"/>
      <c r="AG168" s="79"/>
      <c r="AH168" s="79"/>
      <c r="AI168" s="80"/>
      <c r="AJ168" s="71">
        <f t="shared" si="4"/>
        <v>99.48674900108972</v>
      </c>
      <c r="AK168" s="72"/>
    </row>
    <row r="169" spans="1:43" ht="18" customHeight="1">
      <c r="A169" s="118"/>
      <c r="B169" s="91"/>
      <c r="C169" s="90">
        <v>111</v>
      </c>
      <c r="D169" s="90"/>
      <c r="E169" s="128"/>
      <c r="F169" s="128"/>
      <c r="G169" s="91">
        <v>4112</v>
      </c>
      <c r="H169" s="91"/>
      <c r="I169" s="91"/>
      <c r="J169" s="217" t="s">
        <v>35</v>
      </c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79">
        <v>43200</v>
      </c>
      <c r="Y169" s="79"/>
      <c r="Z169" s="79"/>
      <c r="AA169" s="79"/>
      <c r="AB169" s="79"/>
      <c r="AC169" s="80"/>
      <c r="AD169" s="79">
        <v>37320.32</v>
      </c>
      <c r="AE169" s="79"/>
      <c r="AF169" s="79"/>
      <c r="AG169" s="79"/>
      <c r="AH169" s="79"/>
      <c r="AI169" s="80"/>
      <c r="AJ169" s="71">
        <f t="shared" si="4"/>
        <v>86.389629629629624</v>
      </c>
      <c r="AK169" s="72"/>
    </row>
    <row r="170" spans="1:43" ht="18" customHeight="1">
      <c r="A170" s="118"/>
      <c r="B170" s="91"/>
      <c r="C170" s="90">
        <v>111</v>
      </c>
      <c r="D170" s="90"/>
      <c r="E170" s="128"/>
      <c r="F170" s="128"/>
      <c r="G170" s="91">
        <v>4113</v>
      </c>
      <c r="H170" s="91"/>
      <c r="I170" s="91"/>
      <c r="J170" s="92" t="s">
        <v>36</v>
      </c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79">
        <v>108300</v>
      </c>
      <c r="Y170" s="79"/>
      <c r="Z170" s="79"/>
      <c r="AA170" s="79"/>
      <c r="AB170" s="79"/>
      <c r="AC170" s="80"/>
      <c r="AD170" s="79">
        <v>99526.21</v>
      </c>
      <c r="AE170" s="79"/>
      <c r="AF170" s="79"/>
      <c r="AG170" s="79"/>
      <c r="AH170" s="79"/>
      <c r="AI170" s="80"/>
      <c r="AJ170" s="71">
        <f t="shared" si="4"/>
        <v>91.898624192059103</v>
      </c>
      <c r="AK170" s="72"/>
    </row>
    <row r="171" spans="1:43" ht="18" customHeight="1">
      <c r="A171" s="118"/>
      <c r="B171" s="91"/>
      <c r="C171" s="90">
        <v>111</v>
      </c>
      <c r="D171" s="90"/>
      <c r="E171" s="128"/>
      <c r="F171" s="128"/>
      <c r="G171" s="91">
        <v>4114</v>
      </c>
      <c r="H171" s="91"/>
      <c r="I171" s="91"/>
      <c r="J171" s="92" t="s">
        <v>37</v>
      </c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79">
        <v>42800</v>
      </c>
      <c r="Y171" s="79"/>
      <c r="Z171" s="79"/>
      <c r="AA171" s="79"/>
      <c r="AB171" s="79"/>
      <c r="AC171" s="80"/>
      <c r="AD171" s="79">
        <v>40627.370000000003</v>
      </c>
      <c r="AE171" s="79"/>
      <c r="AF171" s="79"/>
      <c r="AG171" s="79"/>
      <c r="AH171" s="79"/>
      <c r="AI171" s="80"/>
      <c r="AJ171" s="71">
        <f t="shared" si="4"/>
        <v>94.923761682242997</v>
      </c>
      <c r="AK171" s="72"/>
    </row>
    <row r="172" spans="1:43" ht="18" customHeight="1">
      <c r="A172" s="121"/>
      <c r="B172" s="67"/>
      <c r="C172" s="66">
        <v>111</v>
      </c>
      <c r="D172" s="66"/>
      <c r="E172" s="130"/>
      <c r="F172" s="130"/>
      <c r="G172" s="67">
        <v>4115</v>
      </c>
      <c r="H172" s="67"/>
      <c r="I172" s="67"/>
      <c r="J172" s="68" t="s">
        <v>38</v>
      </c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9">
        <v>6500</v>
      </c>
      <c r="Y172" s="69"/>
      <c r="Z172" s="69"/>
      <c r="AA172" s="69"/>
      <c r="AB172" s="69"/>
      <c r="AC172" s="70"/>
      <c r="AD172" s="69">
        <v>5605.28</v>
      </c>
      <c r="AE172" s="69"/>
      <c r="AF172" s="69"/>
      <c r="AG172" s="69"/>
      <c r="AH172" s="69"/>
      <c r="AI172" s="70"/>
      <c r="AJ172" s="198">
        <f t="shared" si="4"/>
        <v>86.235076923076917</v>
      </c>
      <c r="AK172" s="199"/>
    </row>
    <row r="173" spans="1:43" ht="18" customHeight="1">
      <c r="A173" s="116"/>
      <c r="B173" s="117"/>
      <c r="C173" s="122"/>
      <c r="D173" s="122"/>
      <c r="E173" s="127">
        <v>412</v>
      </c>
      <c r="F173" s="127"/>
      <c r="G173" s="216" t="s">
        <v>39</v>
      </c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85">
        <f>SUM(X174:X175)</f>
        <v>31600</v>
      </c>
      <c r="Y173" s="86"/>
      <c r="Z173" s="86"/>
      <c r="AA173" s="86"/>
      <c r="AB173" s="86"/>
      <c r="AC173" s="87"/>
      <c r="AD173" s="85">
        <f>SUM(AD174:AD175)</f>
        <v>10170.950000000001</v>
      </c>
      <c r="AE173" s="86"/>
      <c r="AF173" s="86"/>
      <c r="AG173" s="86"/>
      <c r="AH173" s="86"/>
      <c r="AI173" s="87"/>
      <c r="AJ173" s="73">
        <f t="shared" si="4"/>
        <v>32.186550632911391</v>
      </c>
      <c r="AK173" s="74"/>
    </row>
    <row r="174" spans="1:43" ht="18" customHeight="1">
      <c r="A174" s="118"/>
      <c r="B174" s="91"/>
      <c r="C174" s="90">
        <v>111</v>
      </c>
      <c r="D174" s="90"/>
      <c r="E174" s="128"/>
      <c r="F174" s="128"/>
      <c r="G174" s="91">
        <v>4123</v>
      </c>
      <c r="H174" s="91"/>
      <c r="I174" s="91"/>
      <c r="J174" s="92" t="s">
        <v>40</v>
      </c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79">
        <v>11600</v>
      </c>
      <c r="Y174" s="79"/>
      <c r="Z174" s="79"/>
      <c r="AA174" s="79"/>
      <c r="AB174" s="79"/>
      <c r="AC174" s="80"/>
      <c r="AD174" s="79">
        <v>10170.950000000001</v>
      </c>
      <c r="AE174" s="79"/>
      <c r="AF174" s="79"/>
      <c r="AG174" s="79"/>
      <c r="AH174" s="79"/>
      <c r="AI174" s="80"/>
      <c r="AJ174" s="71">
        <f t="shared" ref="AJ174:AJ193" si="5">AD174/X174*100</f>
        <v>87.680603448275875</v>
      </c>
      <c r="AK174" s="72"/>
    </row>
    <row r="175" spans="1:43" ht="18" customHeight="1">
      <c r="A175" s="121"/>
      <c r="B175" s="67"/>
      <c r="C175" s="66">
        <v>111</v>
      </c>
      <c r="D175" s="66"/>
      <c r="E175" s="130"/>
      <c r="F175" s="130"/>
      <c r="G175" s="67">
        <v>4127</v>
      </c>
      <c r="H175" s="67"/>
      <c r="I175" s="67"/>
      <c r="J175" s="218" t="s">
        <v>43</v>
      </c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69">
        <v>20000</v>
      </c>
      <c r="Y175" s="69"/>
      <c r="Z175" s="69"/>
      <c r="AA175" s="69"/>
      <c r="AB175" s="69"/>
      <c r="AC175" s="70"/>
      <c r="AD175" s="69">
        <v>0</v>
      </c>
      <c r="AE175" s="69"/>
      <c r="AF175" s="69"/>
      <c r="AG175" s="69"/>
      <c r="AH175" s="69"/>
      <c r="AI175" s="70"/>
      <c r="AJ175" s="198">
        <f t="shared" si="5"/>
        <v>0</v>
      </c>
      <c r="AK175" s="199"/>
    </row>
    <row r="176" spans="1:43" ht="18" customHeight="1">
      <c r="A176" s="116"/>
      <c r="B176" s="117"/>
      <c r="C176" s="122"/>
      <c r="D176" s="122"/>
      <c r="E176" s="127">
        <v>413</v>
      </c>
      <c r="F176" s="127"/>
      <c r="G176" s="216" t="s">
        <v>44</v>
      </c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85">
        <f>SUM(X177:X178)</f>
        <v>7500</v>
      </c>
      <c r="Y176" s="86"/>
      <c r="Z176" s="86"/>
      <c r="AA176" s="86"/>
      <c r="AB176" s="86"/>
      <c r="AC176" s="87"/>
      <c r="AD176" s="85">
        <f>SUM(AD177:AD178)</f>
        <v>6956.48</v>
      </c>
      <c r="AE176" s="86"/>
      <c r="AF176" s="86"/>
      <c r="AG176" s="86"/>
      <c r="AH176" s="86"/>
      <c r="AI176" s="87"/>
      <c r="AJ176" s="333">
        <f t="shared" si="5"/>
        <v>92.753066666666655</v>
      </c>
      <c r="AK176" s="334"/>
    </row>
    <row r="177" spans="1:55" ht="18" customHeight="1">
      <c r="A177" s="118"/>
      <c r="B177" s="91"/>
      <c r="C177" s="90">
        <v>111</v>
      </c>
      <c r="D177" s="90"/>
      <c r="E177" s="128"/>
      <c r="F177" s="128"/>
      <c r="G177" s="91">
        <v>4131</v>
      </c>
      <c r="H177" s="91"/>
      <c r="I177" s="91"/>
      <c r="J177" s="92" t="s">
        <v>45</v>
      </c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79">
        <v>7000</v>
      </c>
      <c r="Y177" s="79"/>
      <c r="Z177" s="79"/>
      <c r="AA177" s="79"/>
      <c r="AB177" s="79"/>
      <c r="AC177" s="80"/>
      <c r="AD177" s="79">
        <v>6697.48</v>
      </c>
      <c r="AE177" s="79"/>
      <c r="AF177" s="79"/>
      <c r="AG177" s="79"/>
      <c r="AH177" s="79"/>
      <c r="AI177" s="80"/>
      <c r="AJ177" s="71">
        <f t="shared" si="5"/>
        <v>95.678285714285707</v>
      </c>
      <c r="AK177" s="72"/>
    </row>
    <row r="178" spans="1:55" ht="18" customHeight="1">
      <c r="A178" s="121"/>
      <c r="B178" s="67"/>
      <c r="C178" s="66">
        <v>111</v>
      </c>
      <c r="D178" s="66"/>
      <c r="E178" s="130"/>
      <c r="F178" s="130"/>
      <c r="G178" s="67">
        <v>4133</v>
      </c>
      <c r="H178" s="67"/>
      <c r="I178" s="67"/>
      <c r="J178" s="218" t="s">
        <v>46</v>
      </c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69">
        <v>500</v>
      </c>
      <c r="Y178" s="69"/>
      <c r="Z178" s="69"/>
      <c r="AA178" s="69"/>
      <c r="AB178" s="69"/>
      <c r="AC178" s="70"/>
      <c r="AD178" s="69">
        <v>259</v>
      </c>
      <c r="AE178" s="69"/>
      <c r="AF178" s="69"/>
      <c r="AG178" s="69"/>
      <c r="AH178" s="69"/>
      <c r="AI178" s="70"/>
      <c r="AJ178" s="198">
        <f t="shared" si="5"/>
        <v>51.800000000000004</v>
      </c>
      <c r="AK178" s="199"/>
      <c r="BC178" s="42"/>
    </row>
    <row r="179" spans="1:55" ht="18" customHeight="1">
      <c r="A179" s="116"/>
      <c r="B179" s="117"/>
      <c r="C179" s="122"/>
      <c r="D179" s="122"/>
      <c r="E179" s="127">
        <v>414</v>
      </c>
      <c r="F179" s="127"/>
      <c r="G179" s="216" t="s">
        <v>49</v>
      </c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85">
        <f>SUM(X180:X186)</f>
        <v>141000</v>
      </c>
      <c r="Y179" s="86"/>
      <c r="Z179" s="86"/>
      <c r="AA179" s="86"/>
      <c r="AB179" s="86"/>
      <c r="AC179" s="87"/>
      <c r="AD179" s="85">
        <f>SUM(AD180:AD186)</f>
        <v>109597.04</v>
      </c>
      <c r="AE179" s="86"/>
      <c r="AF179" s="86"/>
      <c r="AG179" s="86"/>
      <c r="AH179" s="86"/>
      <c r="AI179" s="87"/>
      <c r="AJ179" s="329">
        <f t="shared" si="5"/>
        <v>77.728397163120562</v>
      </c>
      <c r="AK179" s="330"/>
      <c r="AQ179" s="46"/>
    </row>
    <row r="180" spans="1:55" ht="18" customHeight="1">
      <c r="A180" s="118"/>
      <c r="B180" s="91"/>
      <c r="C180" s="90">
        <v>111</v>
      </c>
      <c r="D180" s="90"/>
      <c r="E180" s="128"/>
      <c r="F180" s="128"/>
      <c r="G180" s="91">
        <v>4141</v>
      </c>
      <c r="H180" s="91"/>
      <c r="I180" s="91"/>
      <c r="J180" s="92" t="s">
        <v>50</v>
      </c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79">
        <v>36500</v>
      </c>
      <c r="Y180" s="79"/>
      <c r="Z180" s="79"/>
      <c r="AA180" s="79"/>
      <c r="AB180" s="79"/>
      <c r="AC180" s="80"/>
      <c r="AD180" s="79">
        <v>12494.25</v>
      </c>
      <c r="AE180" s="79"/>
      <c r="AF180" s="79"/>
      <c r="AG180" s="79"/>
      <c r="AH180" s="79"/>
      <c r="AI180" s="80"/>
      <c r="AJ180" s="71">
        <f t="shared" si="5"/>
        <v>34.230821917808221</v>
      </c>
      <c r="AK180" s="72"/>
    </row>
    <row r="181" spans="1:55" ht="18" customHeight="1">
      <c r="A181" s="118"/>
      <c r="B181" s="91"/>
      <c r="C181" s="90">
        <v>111</v>
      </c>
      <c r="D181" s="90"/>
      <c r="E181" s="128"/>
      <c r="F181" s="128"/>
      <c r="G181" s="91">
        <v>4142</v>
      </c>
      <c r="H181" s="91"/>
      <c r="I181" s="91"/>
      <c r="J181" s="217" t="s">
        <v>51</v>
      </c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79">
        <v>13500</v>
      </c>
      <c r="Y181" s="79"/>
      <c r="Z181" s="79"/>
      <c r="AA181" s="79"/>
      <c r="AB181" s="79"/>
      <c r="AC181" s="80"/>
      <c r="AD181" s="79">
        <v>13342.05</v>
      </c>
      <c r="AE181" s="79"/>
      <c r="AF181" s="79"/>
      <c r="AG181" s="79"/>
      <c r="AH181" s="79"/>
      <c r="AI181" s="80"/>
      <c r="AJ181" s="71">
        <f t="shared" si="5"/>
        <v>98.83</v>
      </c>
      <c r="AK181" s="72"/>
    </row>
    <row r="182" spans="1:55" ht="30" customHeight="1">
      <c r="A182" s="118"/>
      <c r="B182" s="91"/>
      <c r="C182" s="90">
        <v>460</v>
      </c>
      <c r="D182" s="90"/>
      <c r="E182" s="128"/>
      <c r="F182" s="128"/>
      <c r="G182" s="91">
        <v>4143</v>
      </c>
      <c r="H182" s="91"/>
      <c r="I182" s="91"/>
      <c r="J182" s="92" t="s">
        <v>52</v>
      </c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79">
        <v>10000</v>
      </c>
      <c r="Y182" s="79"/>
      <c r="Z182" s="79"/>
      <c r="AA182" s="79"/>
      <c r="AB182" s="79"/>
      <c r="AC182" s="80"/>
      <c r="AD182" s="79">
        <v>9895.99</v>
      </c>
      <c r="AE182" s="79"/>
      <c r="AF182" s="79"/>
      <c r="AG182" s="79"/>
      <c r="AH182" s="79"/>
      <c r="AI182" s="80"/>
      <c r="AJ182" s="71">
        <f t="shared" si="5"/>
        <v>98.959900000000005</v>
      </c>
      <c r="AK182" s="72"/>
    </row>
    <row r="183" spans="1:55" ht="18" customHeight="1">
      <c r="A183" s="118"/>
      <c r="B183" s="91"/>
      <c r="C183" s="90">
        <v>111</v>
      </c>
      <c r="D183" s="90"/>
      <c r="E183" s="128"/>
      <c r="F183" s="128"/>
      <c r="G183" s="91">
        <v>4146</v>
      </c>
      <c r="H183" s="91"/>
      <c r="I183" s="91"/>
      <c r="J183" s="292" t="s">
        <v>54</v>
      </c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79">
        <v>500</v>
      </c>
      <c r="Y183" s="79"/>
      <c r="Z183" s="79"/>
      <c r="AA183" s="79"/>
      <c r="AB183" s="79"/>
      <c r="AC183" s="80"/>
      <c r="AD183" s="79">
        <v>0</v>
      </c>
      <c r="AE183" s="79"/>
      <c r="AF183" s="79"/>
      <c r="AG183" s="79"/>
      <c r="AH183" s="79"/>
      <c r="AI183" s="80"/>
      <c r="AJ183" s="71">
        <f t="shared" si="5"/>
        <v>0</v>
      </c>
      <c r="AK183" s="72"/>
    </row>
    <row r="184" spans="1:55" ht="18" customHeight="1">
      <c r="A184" s="118"/>
      <c r="B184" s="91"/>
      <c r="C184" s="90">
        <v>111</v>
      </c>
      <c r="D184" s="90"/>
      <c r="E184" s="128"/>
      <c r="F184" s="128"/>
      <c r="G184" s="91">
        <v>4147</v>
      </c>
      <c r="H184" s="91"/>
      <c r="I184" s="91"/>
      <c r="J184" s="292" t="s">
        <v>94</v>
      </c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79">
        <v>12000</v>
      </c>
      <c r="Y184" s="79"/>
      <c r="Z184" s="79"/>
      <c r="AA184" s="79"/>
      <c r="AB184" s="79"/>
      <c r="AC184" s="80"/>
      <c r="AD184" s="79">
        <v>5441.96</v>
      </c>
      <c r="AE184" s="79"/>
      <c r="AF184" s="79"/>
      <c r="AG184" s="79"/>
      <c r="AH184" s="79"/>
      <c r="AI184" s="80"/>
      <c r="AJ184" s="71">
        <f t="shared" si="5"/>
        <v>45.349666666666664</v>
      </c>
      <c r="AK184" s="72"/>
    </row>
    <row r="185" spans="1:55" ht="18" customHeight="1">
      <c r="A185" s="119"/>
      <c r="B185" s="120"/>
      <c r="C185" s="90">
        <v>111</v>
      </c>
      <c r="D185" s="90"/>
      <c r="E185" s="129"/>
      <c r="F185" s="129"/>
      <c r="G185" s="91">
        <v>4148</v>
      </c>
      <c r="H185" s="91"/>
      <c r="I185" s="91"/>
      <c r="J185" s="92" t="s">
        <v>56</v>
      </c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79">
        <v>500</v>
      </c>
      <c r="Y185" s="79"/>
      <c r="Z185" s="79"/>
      <c r="AA185" s="79"/>
      <c r="AB185" s="79"/>
      <c r="AC185" s="80"/>
      <c r="AD185" s="79">
        <v>0</v>
      </c>
      <c r="AE185" s="79"/>
      <c r="AF185" s="79"/>
      <c r="AG185" s="79"/>
      <c r="AH185" s="79"/>
      <c r="AI185" s="80"/>
      <c r="AJ185" s="71">
        <f>AD185/X185*100</f>
        <v>0</v>
      </c>
      <c r="AK185" s="72"/>
    </row>
    <row r="186" spans="1:55" ht="18" customHeight="1">
      <c r="A186" s="121"/>
      <c r="B186" s="67"/>
      <c r="C186" s="66">
        <v>111</v>
      </c>
      <c r="D186" s="66"/>
      <c r="E186" s="130"/>
      <c r="F186" s="130"/>
      <c r="G186" s="67">
        <v>4149</v>
      </c>
      <c r="H186" s="67"/>
      <c r="I186" s="67"/>
      <c r="J186" s="68" t="s">
        <v>57</v>
      </c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9">
        <v>68000</v>
      </c>
      <c r="Y186" s="69"/>
      <c r="Z186" s="69"/>
      <c r="AA186" s="69"/>
      <c r="AB186" s="69"/>
      <c r="AC186" s="70"/>
      <c r="AD186" s="69">
        <v>68422.789999999994</v>
      </c>
      <c r="AE186" s="69"/>
      <c r="AF186" s="69"/>
      <c r="AG186" s="69"/>
      <c r="AH186" s="69"/>
      <c r="AI186" s="70"/>
      <c r="AJ186" s="198">
        <f t="shared" si="5"/>
        <v>100.62174999999999</v>
      </c>
      <c r="AK186" s="199"/>
    </row>
    <row r="187" spans="1:55" ht="27.75" customHeight="1">
      <c r="A187" s="147"/>
      <c r="B187" s="231"/>
      <c r="C187" s="135"/>
      <c r="D187" s="136"/>
      <c r="E187" s="123">
        <v>419</v>
      </c>
      <c r="F187" s="124"/>
      <c r="G187" s="500" t="s">
        <v>66</v>
      </c>
      <c r="H187" s="501"/>
      <c r="I187" s="501"/>
      <c r="J187" s="501"/>
      <c r="K187" s="501"/>
      <c r="L187" s="501"/>
      <c r="M187" s="501"/>
      <c r="N187" s="501"/>
      <c r="O187" s="501"/>
      <c r="P187" s="501"/>
      <c r="Q187" s="501"/>
      <c r="R187" s="501"/>
      <c r="S187" s="501"/>
      <c r="T187" s="501"/>
      <c r="U187" s="501"/>
      <c r="V187" s="501"/>
      <c r="W187" s="502"/>
      <c r="X187" s="85">
        <f>X188+X189</f>
        <v>43500</v>
      </c>
      <c r="Y187" s="86"/>
      <c r="Z187" s="86"/>
      <c r="AA187" s="86"/>
      <c r="AB187" s="86"/>
      <c r="AC187" s="87"/>
      <c r="AD187" s="85">
        <f>AD188+AD189</f>
        <v>32372.760000000002</v>
      </c>
      <c r="AE187" s="86"/>
      <c r="AF187" s="86"/>
      <c r="AG187" s="86"/>
      <c r="AH187" s="86"/>
      <c r="AI187" s="87"/>
      <c r="AJ187" s="73">
        <f>(AD187/X187)*100</f>
        <v>74.420137931034489</v>
      </c>
      <c r="AK187" s="74"/>
    </row>
    <row r="188" spans="1:55" ht="18" customHeight="1">
      <c r="A188" s="149"/>
      <c r="B188" s="232"/>
      <c r="C188" s="90">
        <v>111</v>
      </c>
      <c r="D188" s="90"/>
      <c r="E188" s="143"/>
      <c r="F188" s="144"/>
      <c r="G188" s="91">
        <v>4191</v>
      </c>
      <c r="H188" s="91"/>
      <c r="I188" s="91"/>
      <c r="J188" s="92" t="s">
        <v>157</v>
      </c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79">
        <v>8000</v>
      </c>
      <c r="Y188" s="79"/>
      <c r="Z188" s="79"/>
      <c r="AA188" s="79"/>
      <c r="AB188" s="79"/>
      <c r="AC188" s="80"/>
      <c r="AD188" s="79">
        <v>7972.76</v>
      </c>
      <c r="AE188" s="79"/>
      <c r="AF188" s="79"/>
      <c r="AG188" s="79"/>
      <c r="AH188" s="79"/>
      <c r="AI188" s="80"/>
      <c r="AJ188" s="71">
        <f t="shared" ref="AJ188" si="6">AD188/X188*100</f>
        <v>99.659499999999994</v>
      </c>
      <c r="AK188" s="72"/>
    </row>
    <row r="189" spans="1:55" ht="33" customHeight="1">
      <c r="A189" s="151"/>
      <c r="B189" s="233"/>
      <c r="C189" s="272">
        <v>111</v>
      </c>
      <c r="D189" s="273"/>
      <c r="E189" s="125"/>
      <c r="F189" s="126"/>
      <c r="G189" s="156">
        <v>4195</v>
      </c>
      <c r="H189" s="157"/>
      <c r="I189" s="158"/>
      <c r="J189" s="159" t="s">
        <v>154</v>
      </c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1"/>
      <c r="X189" s="162">
        <v>35500</v>
      </c>
      <c r="Y189" s="163"/>
      <c r="Z189" s="163"/>
      <c r="AA189" s="163"/>
      <c r="AB189" s="163"/>
      <c r="AC189" s="164"/>
      <c r="AD189" s="297">
        <v>24400</v>
      </c>
      <c r="AE189" s="163"/>
      <c r="AF189" s="163"/>
      <c r="AG189" s="163"/>
      <c r="AH189" s="163"/>
      <c r="AI189" s="164"/>
      <c r="AJ189" s="198">
        <f>(AD189/X189)*100</f>
        <v>68.732394366197184</v>
      </c>
      <c r="AK189" s="199"/>
    </row>
    <row r="190" spans="1:55" ht="31.5" customHeight="1">
      <c r="A190" s="147"/>
      <c r="B190" s="231"/>
      <c r="C190" s="122"/>
      <c r="D190" s="122"/>
      <c r="E190" s="127">
        <v>431</v>
      </c>
      <c r="F190" s="127"/>
      <c r="G190" s="377" t="s">
        <v>70</v>
      </c>
      <c r="H190" s="378"/>
      <c r="I190" s="378"/>
      <c r="J190" s="378"/>
      <c r="K190" s="378"/>
      <c r="L190" s="378"/>
      <c r="M190" s="378"/>
      <c r="N190" s="378"/>
      <c r="O190" s="378"/>
      <c r="P190" s="378"/>
      <c r="Q190" s="378"/>
      <c r="R190" s="378"/>
      <c r="S190" s="378"/>
      <c r="T190" s="378"/>
      <c r="U190" s="378"/>
      <c r="V190" s="378"/>
      <c r="W190" s="379"/>
      <c r="X190" s="85">
        <f>X191+X192</f>
        <v>72000</v>
      </c>
      <c r="Y190" s="86"/>
      <c r="Z190" s="86"/>
      <c r="AA190" s="86"/>
      <c r="AB190" s="86"/>
      <c r="AC190" s="87"/>
      <c r="AD190" s="85">
        <f>AD191+AD192</f>
        <v>61454.66</v>
      </c>
      <c r="AE190" s="86"/>
      <c r="AF190" s="86"/>
      <c r="AG190" s="86"/>
      <c r="AH190" s="86"/>
      <c r="AI190" s="87"/>
      <c r="AJ190" s="329">
        <f t="shared" si="5"/>
        <v>85.353694444444443</v>
      </c>
      <c r="AK190" s="330"/>
      <c r="AQ190" s="49"/>
    </row>
    <row r="191" spans="1:55" ht="18" customHeight="1">
      <c r="A191" s="149"/>
      <c r="B191" s="232"/>
      <c r="C191" s="90">
        <v>111</v>
      </c>
      <c r="D191" s="90"/>
      <c r="E191" s="128"/>
      <c r="F191" s="128"/>
      <c r="G191" s="91">
        <v>4318</v>
      </c>
      <c r="H191" s="91"/>
      <c r="I191" s="91"/>
      <c r="J191" s="92" t="s">
        <v>75</v>
      </c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318">
        <v>62000</v>
      </c>
      <c r="Y191" s="318"/>
      <c r="Z191" s="318"/>
      <c r="AA191" s="318"/>
      <c r="AB191" s="318"/>
      <c r="AC191" s="319"/>
      <c r="AD191" s="318">
        <v>61454.66</v>
      </c>
      <c r="AE191" s="318"/>
      <c r="AF191" s="318"/>
      <c r="AG191" s="318"/>
      <c r="AH191" s="318"/>
      <c r="AI191" s="319"/>
      <c r="AJ191" s="71">
        <f t="shared" si="5"/>
        <v>99.120419354838717</v>
      </c>
      <c r="AK191" s="72"/>
    </row>
    <row r="192" spans="1:55" ht="18" customHeight="1">
      <c r="A192" s="151"/>
      <c r="B192" s="233"/>
      <c r="C192" s="272">
        <v>111</v>
      </c>
      <c r="D192" s="273"/>
      <c r="E192" s="304"/>
      <c r="F192" s="305"/>
      <c r="G192" s="156">
        <v>4319</v>
      </c>
      <c r="H192" s="157"/>
      <c r="I192" s="158"/>
      <c r="J192" s="159" t="s">
        <v>155</v>
      </c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1"/>
      <c r="X192" s="314">
        <v>10000</v>
      </c>
      <c r="Y192" s="315"/>
      <c r="Z192" s="315"/>
      <c r="AA192" s="315"/>
      <c r="AB192" s="315"/>
      <c r="AC192" s="316"/>
      <c r="AD192" s="322">
        <v>0</v>
      </c>
      <c r="AE192" s="315"/>
      <c r="AF192" s="315"/>
      <c r="AG192" s="315"/>
      <c r="AH192" s="315"/>
      <c r="AI192" s="316"/>
      <c r="AJ192" s="229">
        <f>AD192/X192*100</f>
        <v>0</v>
      </c>
      <c r="AK192" s="230"/>
    </row>
    <row r="193" spans="1:37" ht="18" customHeight="1">
      <c r="A193" s="137">
        <v>1</v>
      </c>
      <c r="B193" s="138"/>
      <c r="C193" s="114" t="s">
        <v>95</v>
      </c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205">
        <f>X167+X173+X176+X179+X187+X190</f>
        <v>771700</v>
      </c>
      <c r="Y193" s="206"/>
      <c r="Z193" s="206"/>
      <c r="AA193" s="206"/>
      <c r="AB193" s="206"/>
      <c r="AC193" s="207"/>
      <c r="AD193" s="205">
        <f>AD167+AD173+AD176+AD179+AD187+AD190</f>
        <v>677518.09000000008</v>
      </c>
      <c r="AE193" s="206"/>
      <c r="AF193" s="206"/>
      <c r="AG193" s="206"/>
      <c r="AH193" s="206"/>
      <c r="AI193" s="207"/>
      <c r="AJ193" s="168">
        <f t="shared" si="5"/>
        <v>87.795528054943645</v>
      </c>
      <c r="AK193" s="169"/>
    </row>
    <row r="194" spans="1:37" ht="18" customHeight="1">
      <c r="A194" s="139"/>
      <c r="B194" s="140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208"/>
      <c r="Y194" s="209"/>
      <c r="Z194" s="209"/>
      <c r="AA194" s="209"/>
      <c r="AB194" s="209"/>
      <c r="AC194" s="210"/>
      <c r="AD194" s="208"/>
      <c r="AE194" s="209"/>
      <c r="AF194" s="209"/>
      <c r="AG194" s="209"/>
      <c r="AH194" s="209"/>
      <c r="AI194" s="210"/>
      <c r="AJ194" s="170"/>
      <c r="AK194" s="171"/>
    </row>
    <row r="200" spans="1:37" ht="17.25" customHeight="1"/>
    <row r="201" spans="1:37" ht="21" hidden="1" customHeight="1"/>
    <row r="202" spans="1:37" ht="18" customHeight="1">
      <c r="A202" s="88" t="s">
        <v>90</v>
      </c>
      <c r="B202" s="81"/>
      <c r="C202" s="81" t="s">
        <v>91</v>
      </c>
      <c r="D202" s="81"/>
      <c r="E202" s="203" t="s">
        <v>92</v>
      </c>
      <c r="F202" s="203"/>
      <c r="G202" s="81" t="s">
        <v>92</v>
      </c>
      <c r="H202" s="81"/>
      <c r="I202" s="81" t="s">
        <v>93</v>
      </c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 t="s">
        <v>200</v>
      </c>
      <c r="Y202" s="81"/>
      <c r="Z202" s="81"/>
      <c r="AA202" s="81"/>
      <c r="AB202" s="81"/>
      <c r="AC202" s="82"/>
      <c r="AD202" s="81" t="s">
        <v>198</v>
      </c>
      <c r="AE202" s="81"/>
      <c r="AF202" s="81"/>
      <c r="AG202" s="81"/>
      <c r="AH202" s="81"/>
      <c r="AI202" s="82"/>
      <c r="AJ202" s="75" t="s">
        <v>123</v>
      </c>
      <c r="AK202" s="76"/>
    </row>
    <row r="203" spans="1:37" ht="18" customHeight="1">
      <c r="A203" s="89"/>
      <c r="B203" s="83"/>
      <c r="C203" s="83"/>
      <c r="D203" s="83"/>
      <c r="E203" s="204"/>
      <c r="F203" s="204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4"/>
      <c r="AD203" s="83"/>
      <c r="AE203" s="83"/>
      <c r="AF203" s="83"/>
      <c r="AG203" s="83"/>
      <c r="AH203" s="83"/>
      <c r="AI203" s="84"/>
      <c r="AJ203" s="77"/>
      <c r="AK203" s="78"/>
    </row>
    <row r="204" spans="1:37" ht="18" customHeight="1">
      <c r="A204" s="211">
        <v>2</v>
      </c>
      <c r="B204" s="212"/>
      <c r="C204" s="221" t="s">
        <v>180</v>
      </c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  <c r="AK204" s="223"/>
    </row>
    <row r="205" spans="1:37" ht="18" customHeight="1">
      <c r="A205" s="213"/>
      <c r="B205" s="214"/>
      <c r="C205" s="224"/>
      <c r="D205" s="225"/>
      <c r="E205" s="225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25"/>
      <c r="Z205" s="225"/>
      <c r="AA205" s="225"/>
      <c r="AB205" s="225"/>
      <c r="AC205" s="225"/>
      <c r="AD205" s="225"/>
      <c r="AE205" s="225"/>
      <c r="AF205" s="225"/>
      <c r="AG205" s="225"/>
      <c r="AH205" s="225"/>
      <c r="AI205" s="225"/>
      <c r="AJ205" s="225"/>
      <c r="AK205" s="226"/>
    </row>
    <row r="206" spans="1:37" ht="18" customHeight="1">
      <c r="A206" s="116"/>
      <c r="B206" s="117"/>
      <c r="C206" s="122"/>
      <c r="D206" s="122"/>
      <c r="E206" s="127">
        <v>411</v>
      </c>
      <c r="F206" s="127"/>
      <c r="G206" s="215" t="s">
        <v>33</v>
      </c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85">
        <f>SUM(X207:X211)</f>
        <v>147100</v>
      </c>
      <c r="Y206" s="86"/>
      <c r="Z206" s="86"/>
      <c r="AA206" s="86"/>
      <c r="AB206" s="86"/>
      <c r="AC206" s="87"/>
      <c r="AD206" s="85">
        <f>SUM(AD207:AD211)</f>
        <v>145204.33000000002</v>
      </c>
      <c r="AE206" s="86"/>
      <c r="AF206" s="86"/>
      <c r="AG206" s="86"/>
      <c r="AH206" s="86"/>
      <c r="AI206" s="87"/>
      <c r="AJ206" s="73">
        <f t="shared" ref="AJ206:AJ215" si="7">AD206/X206*100</f>
        <v>98.711305234534336</v>
      </c>
      <c r="AK206" s="74"/>
    </row>
    <row r="207" spans="1:37" ht="18" customHeight="1">
      <c r="A207" s="118"/>
      <c r="B207" s="91"/>
      <c r="C207" s="90">
        <v>111</v>
      </c>
      <c r="D207" s="90"/>
      <c r="E207" s="128"/>
      <c r="F207" s="128"/>
      <c r="G207" s="91">
        <v>4111</v>
      </c>
      <c r="H207" s="91"/>
      <c r="I207" s="91"/>
      <c r="J207" s="92" t="s">
        <v>34</v>
      </c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79">
        <v>87900</v>
      </c>
      <c r="Y207" s="79"/>
      <c r="Z207" s="79"/>
      <c r="AA207" s="79"/>
      <c r="AB207" s="79"/>
      <c r="AC207" s="80"/>
      <c r="AD207" s="79">
        <v>87824.05</v>
      </c>
      <c r="AE207" s="79"/>
      <c r="AF207" s="79"/>
      <c r="AG207" s="79"/>
      <c r="AH207" s="79"/>
      <c r="AI207" s="80"/>
      <c r="AJ207" s="71">
        <f t="shared" si="7"/>
        <v>99.913594994311723</v>
      </c>
      <c r="AK207" s="72"/>
    </row>
    <row r="208" spans="1:37" ht="18" customHeight="1">
      <c r="A208" s="118"/>
      <c r="B208" s="91"/>
      <c r="C208" s="90">
        <v>111</v>
      </c>
      <c r="D208" s="90"/>
      <c r="E208" s="128"/>
      <c r="F208" s="128"/>
      <c r="G208" s="91">
        <v>4112</v>
      </c>
      <c r="H208" s="91"/>
      <c r="I208" s="91"/>
      <c r="J208" s="217" t="s">
        <v>35</v>
      </c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79">
        <v>12500</v>
      </c>
      <c r="Y208" s="79"/>
      <c r="Z208" s="79"/>
      <c r="AA208" s="79"/>
      <c r="AB208" s="79"/>
      <c r="AC208" s="80"/>
      <c r="AD208" s="79">
        <v>12430.68</v>
      </c>
      <c r="AE208" s="79"/>
      <c r="AF208" s="79"/>
      <c r="AG208" s="79"/>
      <c r="AH208" s="79"/>
      <c r="AI208" s="80"/>
      <c r="AJ208" s="71">
        <f t="shared" si="7"/>
        <v>99.445440000000005</v>
      </c>
      <c r="AK208" s="72"/>
    </row>
    <row r="209" spans="1:51" ht="18" customHeight="1">
      <c r="A209" s="118"/>
      <c r="B209" s="91"/>
      <c r="C209" s="90">
        <v>111</v>
      </c>
      <c r="D209" s="90"/>
      <c r="E209" s="128"/>
      <c r="F209" s="128"/>
      <c r="G209" s="91">
        <v>4113</v>
      </c>
      <c r="H209" s="91"/>
      <c r="I209" s="91"/>
      <c r="J209" s="92" t="s">
        <v>36</v>
      </c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79">
        <v>31300</v>
      </c>
      <c r="Y209" s="79"/>
      <c r="Z209" s="79"/>
      <c r="AA209" s="79"/>
      <c r="AB209" s="79"/>
      <c r="AC209" s="80"/>
      <c r="AD209" s="79">
        <v>30803.67</v>
      </c>
      <c r="AE209" s="79"/>
      <c r="AF209" s="79"/>
      <c r="AG209" s="79"/>
      <c r="AH209" s="79"/>
      <c r="AI209" s="80"/>
      <c r="AJ209" s="71">
        <f t="shared" si="7"/>
        <v>98.414281150159738</v>
      </c>
      <c r="AK209" s="72"/>
    </row>
    <row r="210" spans="1:51" ht="18" customHeight="1">
      <c r="A210" s="118"/>
      <c r="B210" s="91"/>
      <c r="C210" s="90">
        <v>111</v>
      </c>
      <c r="D210" s="90"/>
      <c r="E210" s="128"/>
      <c r="F210" s="128"/>
      <c r="G210" s="91">
        <v>4114</v>
      </c>
      <c r="H210" s="91"/>
      <c r="I210" s="91"/>
      <c r="J210" s="92" t="s">
        <v>37</v>
      </c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79">
        <v>13500</v>
      </c>
      <c r="Y210" s="79"/>
      <c r="Z210" s="79"/>
      <c r="AA210" s="79"/>
      <c r="AB210" s="79"/>
      <c r="AC210" s="80"/>
      <c r="AD210" s="79">
        <v>12375.27</v>
      </c>
      <c r="AE210" s="79"/>
      <c r="AF210" s="79"/>
      <c r="AG210" s="79"/>
      <c r="AH210" s="79"/>
      <c r="AI210" s="80"/>
      <c r="AJ210" s="71">
        <f t="shared" si="7"/>
        <v>91.668666666666667</v>
      </c>
      <c r="AK210" s="72"/>
    </row>
    <row r="211" spans="1:51" ht="18" customHeight="1">
      <c r="A211" s="121"/>
      <c r="B211" s="67"/>
      <c r="C211" s="66">
        <v>111</v>
      </c>
      <c r="D211" s="66"/>
      <c r="E211" s="130"/>
      <c r="F211" s="130"/>
      <c r="G211" s="67">
        <v>4115</v>
      </c>
      <c r="H211" s="67"/>
      <c r="I211" s="67"/>
      <c r="J211" s="68" t="s">
        <v>38</v>
      </c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9">
        <v>1900</v>
      </c>
      <c r="Y211" s="69"/>
      <c r="Z211" s="69"/>
      <c r="AA211" s="69"/>
      <c r="AB211" s="69"/>
      <c r="AC211" s="70"/>
      <c r="AD211" s="69">
        <v>1770.66</v>
      </c>
      <c r="AE211" s="69"/>
      <c r="AF211" s="69"/>
      <c r="AG211" s="69"/>
      <c r="AH211" s="69"/>
      <c r="AI211" s="70"/>
      <c r="AJ211" s="71">
        <f t="shared" si="7"/>
        <v>93.19263157894737</v>
      </c>
      <c r="AK211" s="72"/>
    </row>
    <row r="212" spans="1:51" ht="18" customHeight="1">
      <c r="A212" s="116"/>
      <c r="B212" s="117"/>
      <c r="C212" s="122"/>
      <c r="D212" s="122"/>
      <c r="E212" s="127">
        <v>412</v>
      </c>
      <c r="F212" s="127"/>
      <c r="G212" s="216" t="s">
        <v>39</v>
      </c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85">
        <f>SUM(X213:X213)</f>
        <v>6400</v>
      </c>
      <c r="Y212" s="86"/>
      <c r="Z212" s="86"/>
      <c r="AA212" s="86"/>
      <c r="AB212" s="86"/>
      <c r="AC212" s="87"/>
      <c r="AD212" s="85">
        <f>SUM(AD213:AD213)</f>
        <v>5426.03</v>
      </c>
      <c r="AE212" s="86"/>
      <c r="AF212" s="86"/>
      <c r="AG212" s="86"/>
      <c r="AH212" s="86"/>
      <c r="AI212" s="87"/>
      <c r="AJ212" s="73">
        <f t="shared" si="7"/>
        <v>84.781718749999996</v>
      </c>
      <c r="AK212" s="74"/>
    </row>
    <row r="213" spans="1:51" ht="18" customHeight="1">
      <c r="A213" s="118"/>
      <c r="B213" s="91"/>
      <c r="C213" s="90">
        <v>111</v>
      </c>
      <c r="D213" s="90"/>
      <c r="E213" s="128"/>
      <c r="F213" s="128"/>
      <c r="G213" s="91">
        <v>4123</v>
      </c>
      <c r="H213" s="91"/>
      <c r="I213" s="91"/>
      <c r="J213" s="92" t="s">
        <v>40</v>
      </c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79">
        <v>6400</v>
      </c>
      <c r="Y213" s="79"/>
      <c r="Z213" s="79"/>
      <c r="AA213" s="79"/>
      <c r="AB213" s="79"/>
      <c r="AC213" s="80"/>
      <c r="AD213" s="79">
        <v>5426.03</v>
      </c>
      <c r="AE213" s="79"/>
      <c r="AF213" s="79"/>
      <c r="AG213" s="79"/>
      <c r="AH213" s="79"/>
      <c r="AI213" s="80"/>
      <c r="AJ213" s="71">
        <f t="shared" si="7"/>
        <v>84.781718749999996</v>
      </c>
      <c r="AK213" s="72"/>
    </row>
    <row r="214" spans="1:51" ht="18" customHeight="1">
      <c r="A214" s="116"/>
      <c r="B214" s="117"/>
      <c r="C214" s="122"/>
      <c r="D214" s="122"/>
      <c r="E214" s="127">
        <v>413</v>
      </c>
      <c r="F214" s="127"/>
      <c r="G214" s="216" t="s">
        <v>44</v>
      </c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85">
        <f>SUM(X215:X216)</f>
        <v>2000</v>
      </c>
      <c r="Y214" s="86"/>
      <c r="Z214" s="86"/>
      <c r="AA214" s="86"/>
      <c r="AB214" s="86"/>
      <c r="AC214" s="87"/>
      <c r="AD214" s="85">
        <f>SUM(AD215:AD216)</f>
        <v>1068.3699999999999</v>
      </c>
      <c r="AE214" s="86"/>
      <c r="AF214" s="86"/>
      <c r="AG214" s="86"/>
      <c r="AH214" s="86"/>
      <c r="AI214" s="87"/>
      <c r="AJ214" s="73">
        <f t="shared" si="7"/>
        <v>53.418499999999995</v>
      </c>
      <c r="AK214" s="74"/>
    </row>
    <row r="215" spans="1:51" ht="18" customHeight="1">
      <c r="A215" s="118"/>
      <c r="B215" s="91"/>
      <c r="C215" s="90">
        <v>111</v>
      </c>
      <c r="D215" s="90"/>
      <c r="E215" s="128"/>
      <c r="F215" s="128"/>
      <c r="G215" s="91">
        <v>4131</v>
      </c>
      <c r="H215" s="91"/>
      <c r="I215" s="91"/>
      <c r="J215" s="92" t="s">
        <v>45</v>
      </c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79">
        <v>1500</v>
      </c>
      <c r="Y215" s="79"/>
      <c r="Z215" s="79"/>
      <c r="AA215" s="79"/>
      <c r="AB215" s="79"/>
      <c r="AC215" s="80"/>
      <c r="AD215" s="79">
        <v>1068.3699999999999</v>
      </c>
      <c r="AE215" s="79"/>
      <c r="AF215" s="79"/>
      <c r="AG215" s="79"/>
      <c r="AH215" s="79"/>
      <c r="AI215" s="80"/>
      <c r="AJ215" s="71">
        <f t="shared" si="7"/>
        <v>71.224666666666664</v>
      </c>
      <c r="AK215" s="72"/>
    </row>
    <row r="216" spans="1:51" ht="18" customHeight="1">
      <c r="A216" s="121"/>
      <c r="B216" s="67"/>
      <c r="C216" s="66">
        <v>111</v>
      </c>
      <c r="D216" s="66"/>
      <c r="E216" s="130"/>
      <c r="F216" s="130"/>
      <c r="G216" s="67">
        <v>4133</v>
      </c>
      <c r="H216" s="67"/>
      <c r="I216" s="67"/>
      <c r="J216" s="218" t="s">
        <v>46</v>
      </c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69">
        <v>500</v>
      </c>
      <c r="Y216" s="69"/>
      <c r="Z216" s="69"/>
      <c r="AA216" s="69"/>
      <c r="AB216" s="69"/>
      <c r="AC216" s="70"/>
      <c r="AD216" s="69">
        <v>0</v>
      </c>
      <c r="AE216" s="69"/>
      <c r="AF216" s="69"/>
      <c r="AG216" s="69"/>
      <c r="AH216" s="69"/>
      <c r="AI216" s="70"/>
      <c r="AJ216" s="198">
        <f t="shared" ref="AJ216:AJ225" si="8">AD216/X216*100</f>
        <v>0</v>
      </c>
      <c r="AK216" s="199"/>
    </row>
    <row r="217" spans="1:51" ht="18" customHeight="1">
      <c r="A217" s="147"/>
      <c r="B217" s="231"/>
      <c r="C217" s="122"/>
      <c r="D217" s="122"/>
      <c r="E217" s="127">
        <v>414</v>
      </c>
      <c r="F217" s="127"/>
      <c r="G217" s="216" t="s">
        <v>49</v>
      </c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85">
        <f>SUM(X218:AC221)</f>
        <v>54000</v>
      </c>
      <c r="Y217" s="86"/>
      <c r="Z217" s="86"/>
      <c r="AA217" s="86"/>
      <c r="AB217" s="86"/>
      <c r="AC217" s="87"/>
      <c r="AD217" s="85">
        <f>SUM(AD218:AI221)</f>
        <v>51221.49</v>
      </c>
      <c r="AE217" s="86"/>
      <c r="AF217" s="86"/>
      <c r="AG217" s="86"/>
      <c r="AH217" s="86"/>
      <c r="AI217" s="87"/>
      <c r="AJ217" s="329">
        <f t="shared" si="8"/>
        <v>94.854611111111112</v>
      </c>
      <c r="AK217" s="330"/>
    </row>
    <row r="218" spans="1:51" ht="23.25" customHeight="1">
      <c r="A218" s="149"/>
      <c r="B218" s="232"/>
      <c r="C218" s="90">
        <v>111</v>
      </c>
      <c r="D218" s="90"/>
      <c r="E218" s="128"/>
      <c r="F218" s="128"/>
      <c r="G218" s="91">
        <v>4141</v>
      </c>
      <c r="H218" s="91"/>
      <c r="I218" s="91"/>
      <c r="J218" s="92" t="s">
        <v>50</v>
      </c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79">
        <v>2000</v>
      </c>
      <c r="Y218" s="79"/>
      <c r="Z218" s="79"/>
      <c r="AA218" s="79"/>
      <c r="AB218" s="79"/>
      <c r="AC218" s="80"/>
      <c r="AD218" s="79">
        <v>128</v>
      </c>
      <c r="AE218" s="79"/>
      <c r="AF218" s="79"/>
      <c r="AG218" s="79"/>
      <c r="AH218" s="79"/>
      <c r="AI218" s="80"/>
      <c r="AJ218" s="71">
        <f t="shared" si="8"/>
        <v>6.4</v>
      </c>
      <c r="AK218" s="72"/>
    </row>
    <row r="219" spans="1:51" ht="18" customHeight="1">
      <c r="A219" s="149"/>
      <c r="B219" s="232"/>
      <c r="C219" s="90">
        <v>460</v>
      </c>
      <c r="D219" s="90"/>
      <c r="E219" s="128"/>
      <c r="F219" s="128"/>
      <c r="G219" s="91">
        <v>4143</v>
      </c>
      <c r="H219" s="91"/>
      <c r="I219" s="91"/>
      <c r="J219" s="92" t="s">
        <v>52</v>
      </c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79">
        <v>2000</v>
      </c>
      <c r="Y219" s="79"/>
      <c r="Z219" s="79"/>
      <c r="AA219" s="79"/>
      <c r="AB219" s="79"/>
      <c r="AC219" s="80"/>
      <c r="AD219" s="79">
        <v>1890.36</v>
      </c>
      <c r="AE219" s="79"/>
      <c r="AF219" s="79"/>
      <c r="AG219" s="79"/>
      <c r="AH219" s="79"/>
      <c r="AI219" s="80"/>
      <c r="AJ219" s="71">
        <f t="shared" si="8"/>
        <v>94.517999999999986</v>
      </c>
      <c r="AK219" s="72"/>
    </row>
    <row r="220" spans="1:51" ht="18" customHeight="1">
      <c r="A220" s="149"/>
      <c r="B220" s="232"/>
      <c r="C220" s="90">
        <v>460</v>
      </c>
      <c r="D220" s="90"/>
      <c r="E220" s="129"/>
      <c r="F220" s="129"/>
      <c r="G220" s="91">
        <v>4148</v>
      </c>
      <c r="H220" s="91"/>
      <c r="I220" s="91"/>
      <c r="J220" s="92" t="s">
        <v>56</v>
      </c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79">
        <v>500</v>
      </c>
      <c r="Y220" s="79"/>
      <c r="Z220" s="79"/>
      <c r="AA220" s="79"/>
      <c r="AB220" s="79"/>
      <c r="AC220" s="80"/>
      <c r="AD220" s="79">
        <v>0</v>
      </c>
      <c r="AE220" s="79"/>
      <c r="AF220" s="79"/>
      <c r="AG220" s="79"/>
      <c r="AH220" s="79"/>
      <c r="AI220" s="80"/>
      <c r="AJ220" s="71">
        <f t="shared" ref="AJ220" si="9">AD220/X220*100</f>
        <v>0</v>
      </c>
      <c r="AK220" s="72"/>
    </row>
    <row r="221" spans="1:51" ht="18" customHeight="1">
      <c r="A221" s="149"/>
      <c r="B221" s="232"/>
      <c r="C221" s="66">
        <v>111</v>
      </c>
      <c r="D221" s="66"/>
      <c r="E221" s="130"/>
      <c r="F221" s="130"/>
      <c r="G221" s="67">
        <v>4149</v>
      </c>
      <c r="H221" s="67"/>
      <c r="I221" s="67"/>
      <c r="J221" s="68" t="s">
        <v>57</v>
      </c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9">
        <v>49500</v>
      </c>
      <c r="Y221" s="69"/>
      <c r="Z221" s="69"/>
      <c r="AA221" s="69"/>
      <c r="AB221" s="69"/>
      <c r="AC221" s="70"/>
      <c r="AD221" s="69">
        <v>49203.13</v>
      </c>
      <c r="AE221" s="69"/>
      <c r="AF221" s="69"/>
      <c r="AG221" s="69"/>
      <c r="AH221" s="69"/>
      <c r="AI221" s="70"/>
      <c r="AJ221" s="198">
        <f t="shared" si="8"/>
        <v>99.400262626262631</v>
      </c>
      <c r="AK221" s="199"/>
      <c r="AY221" s="47"/>
    </row>
    <row r="222" spans="1:51" ht="27.75" customHeight="1">
      <c r="A222" s="149"/>
      <c r="B222" s="232"/>
      <c r="C222" s="135"/>
      <c r="D222" s="136"/>
      <c r="E222" s="123"/>
      <c r="F222" s="124"/>
      <c r="G222" s="500" t="s">
        <v>66</v>
      </c>
      <c r="H222" s="501"/>
      <c r="I222" s="501"/>
      <c r="J222" s="501"/>
      <c r="K222" s="501"/>
      <c r="L222" s="501"/>
      <c r="M222" s="501"/>
      <c r="N222" s="501"/>
      <c r="O222" s="501"/>
      <c r="P222" s="501"/>
      <c r="Q222" s="501"/>
      <c r="R222" s="501"/>
      <c r="S222" s="501"/>
      <c r="T222" s="501"/>
      <c r="U222" s="501"/>
      <c r="V222" s="501"/>
      <c r="W222" s="502"/>
      <c r="X222" s="85">
        <f>X223</f>
        <v>1000</v>
      </c>
      <c r="Y222" s="86"/>
      <c r="Z222" s="86"/>
      <c r="AA222" s="86"/>
      <c r="AB222" s="86"/>
      <c r="AC222" s="87"/>
      <c r="AD222" s="85">
        <f>AD223</f>
        <v>861.84</v>
      </c>
      <c r="AE222" s="86"/>
      <c r="AF222" s="86"/>
      <c r="AG222" s="86"/>
      <c r="AH222" s="86"/>
      <c r="AI222" s="87"/>
      <c r="AJ222" s="73">
        <f>(AD222/X222)*100</f>
        <v>86.184000000000012</v>
      </c>
      <c r="AK222" s="74"/>
    </row>
    <row r="223" spans="1:51" ht="18" customHeight="1">
      <c r="A223" s="149"/>
      <c r="B223" s="232"/>
      <c r="C223" s="90">
        <v>111</v>
      </c>
      <c r="D223" s="90"/>
      <c r="E223" s="125"/>
      <c r="F223" s="126"/>
      <c r="G223" s="91">
        <v>4191</v>
      </c>
      <c r="H223" s="91"/>
      <c r="I223" s="91"/>
      <c r="J223" s="92" t="s">
        <v>157</v>
      </c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79">
        <v>1000</v>
      </c>
      <c r="Y223" s="79"/>
      <c r="Z223" s="79"/>
      <c r="AA223" s="79"/>
      <c r="AB223" s="79"/>
      <c r="AC223" s="80"/>
      <c r="AD223" s="79">
        <v>861.84</v>
      </c>
      <c r="AE223" s="79"/>
      <c r="AF223" s="79"/>
      <c r="AG223" s="79"/>
      <c r="AH223" s="79"/>
      <c r="AI223" s="80"/>
      <c r="AJ223" s="71">
        <f t="shared" ref="AJ223" si="10">AD223/X223*100</f>
        <v>86.184000000000012</v>
      </c>
      <c r="AK223" s="72"/>
    </row>
    <row r="224" spans="1:51" ht="27.75" customHeight="1">
      <c r="A224" s="149"/>
      <c r="B224" s="232"/>
      <c r="C224" s="122"/>
      <c r="D224" s="122"/>
      <c r="E224" s="123">
        <v>431</v>
      </c>
      <c r="F224" s="124"/>
      <c r="G224" s="377" t="s">
        <v>70</v>
      </c>
      <c r="H224" s="378"/>
      <c r="I224" s="378"/>
      <c r="J224" s="378"/>
      <c r="K224" s="378"/>
      <c r="L224" s="378"/>
      <c r="M224" s="378"/>
      <c r="N224" s="378"/>
      <c r="O224" s="378"/>
      <c r="P224" s="378"/>
      <c r="Q224" s="378"/>
      <c r="R224" s="378"/>
      <c r="S224" s="378"/>
      <c r="T224" s="378"/>
      <c r="U224" s="378"/>
      <c r="V224" s="378"/>
      <c r="W224" s="379"/>
      <c r="X224" s="85">
        <f>X225</f>
        <v>10000</v>
      </c>
      <c r="Y224" s="86"/>
      <c r="Z224" s="86"/>
      <c r="AA224" s="86"/>
      <c r="AB224" s="86"/>
      <c r="AC224" s="87"/>
      <c r="AD224" s="85">
        <f>AD225</f>
        <v>8597.02</v>
      </c>
      <c r="AE224" s="86"/>
      <c r="AF224" s="86"/>
      <c r="AG224" s="86"/>
      <c r="AH224" s="86"/>
      <c r="AI224" s="87"/>
      <c r="AJ224" s="329">
        <f t="shared" si="8"/>
        <v>85.970200000000006</v>
      </c>
      <c r="AK224" s="330"/>
    </row>
    <row r="225" spans="1:37" ht="23.25" customHeight="1">
      <c r="A225" s="151"/>
      <c r="B225" s="233"/>
      <c r="C225" s="90">
        <v>111</v>
      </c>
      <c r="D225" s="90"/>
      <c r="E225" s="125"/>
      <c r="F225" s="126"/>
      <c r="G225" s="91">
        <v>4319</v>
      </c>
      <c r="H225" s="91"/>
      <c r="I225" s="91"/>
      <c r="J225" s="92" t="s">
        <v>155</v>
      </c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79">
        <v>10000</v>
      </c>
      <c r="Y225" s="79"/>
      <c r="Z225" s="79"/>
      <c r="AA225" s="79"/>
      <c r="AB225" s="79"/>
      <c r="AC225" s="80"/>
      <c r="AD225" s="79">
        <v>8597.02</v>
      </c>
      <c r="AE225" s="79"/>
      <c r="AF225" s="79"/>
      <c r="AG225" s="79"/>
      <c r="AH225" s="79"/>
      <c r="AI225" s="80"/>
      <c r="AJ225" s="71">
        <f t="shared" si="8"/>
        <v>85.970200000000006</v>
      </c>
      <c r="AK225" s="72"/>
    </row>
    <row r="226" spans="1:37" ht="18" customHeight="1">
      <c r="A226" s="137">
        <v>2</v>
      </c>
      <c r="B226" s="138"/>
      <c r="C226" s="114" t="s">
        <v>95</v>
      </c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205">
        <f>X206+X212+X214+X217+X222+X224</f>
        <v>220500</v>
      </c>
      <c r="Y226" s="206"/>
      <c r="Z226" s="206"/>
      <c r="AA226" s="206"/>
      <c r="AB226" s="206"/>
      <c r="AC226" s="207"/>
      <c r="AD226" s="205">
        <f>AD206+AD212+AD214+AD217+AD222+AD224</f>
        <v>212379.08</v>
      </c>
      <c r="AE226" s="206"/>
      <c r="AF226" s="206"/>
      <c r="AG226" s="206"/>
      <c r="AH226" s="206"/>
      <c r="AI226" s="207"/>
      <c r="AJ226" s="168">
        <f>(AD226/X226)*100</f>
        <v>96.317043083900217</v>
      </c>
      <c r="AK226" s="169"/>
    </row>
    <row r="227" spans="1:37" ht="18" customHeight="1">
      <c r="A227" s="139"/>
      <c r="B227" s="140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208"/>
      <c r="Y227" s="209"/>
      <c r="Z227" s="209"/>
      <c r="AA227" s="209"/>
      <c r="AB227" s="209"/>
      <c r="AC227" s="210"/>
      <c r="AD227" s="208"/>
      <c r="AE227" s="209"/>
      <c r="AF227" s="209"/>
      <c r="AG227" s="209"/>
      <c r="AH227" s="209"/>
      <c r="AI227" s="210"/>
      <c r="AJ227" s="170"/>
      <c r="AK227" s="171"/>
    </row>
    <row r="245" spans="1:37" ht="24" customHeight="1"/>
    <row r="246" spans="1:37" ht="3" hidden="1" customHeight="1"/>
    <row r="247" spans="1:37" ht="18" hidden="1" customHeight="1"/>
    <row r="248" spans="1:37" ht="18" hidden="1" customHeight="1"/>
    <row r="249" spans="1:37" ht="51" hidden="1" customHeight="1"/>
    <row r="250" spans="1:37" ht="18" customHeight="1">
      <c r="A250" s="88" t="s">
        <v>90</v>
      </c>
      <c r="B250" s="81"/>
      <c r="C250" s="81" t="s">
        <v>91</v>
      </c>
      <c r="D250" s="81"/>
      <c r="E250" s="203" t="s">
        <v>92</v>
      </c>
      <c r="F250" s="203"/>
      <c r="G250" s="81" t="s">
        <v>92</v>
      </c>
      <c r="H250" s="81"/>
      <c r="I250" s="81" t="s">
        <v>93</v>
      </c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 t="s">
        <v>200</v>
      </c>
      <c r="Y250" s="81"/>
      <c r="Z250" s="81"/>
      <c r="AA250" s="81"/>
      <c r="AB250" s="81"/>
      <c r="AC250" s="82"/>
      <c r="AD250" s="81" t="s">
        <v>198</v>
      </c>
      <c r="AE250" s="81"/>
      <c r="AF250" s="81"/>
      <c r="AG250" s="81"/>
      <c r="AH250" s="81"/>
      <c r="AI250" s="82"/>
      <c r="AJ250" s="75" t="s">
        <v>123</v>
      </c>
      <c r="AK250" s="76"/>
    </row>
    <row r="251" spans="1:37" ht="18" customHeight="1">
      <c r="A251" s="89"/>
      <c r="B251" s="83"/>
      <c r="C251" s="83"/>
      <c r="D251" s="83"/>
      <c r="E251" s="204"/>
      <c r="F251" s="204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4"/>
      <c r="AD251" s="83"/>
      <c r="AE251" s="83"/>
      <c r="AF251" s="83"/>
      <c r="AG251" s="83"/>
      <c r="AH251" s="83"/>
      <c r="AI251" s="84"/>
      <c r="AJ251" s="77"/>
      <c r="AK251" s="78"/>
    </row>
    <row r="252" spans="1:37" ht="18" customHeight="1">
      <c r="A252" s="211">
        <v>3</v>
      </c>
      <c r="B252" s="212"/>
      <c r="C252" s="221" t="s">
        <v>181</v>
      </c>
      <c r="D252" s="222"/>
      <c r="E252" s="222"/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22"/>
      <c r="Z252" s="222"/>
      <c r="AA252" s="222"/>
      <c r="AB252" s="222"/>
      <c r="AC252" s="222"/>
      <c r="AD252" s="222"/>
      <c r="AE252" s="222"/>
      <c r="AF252" s="222"/>
      <c r="AG252" s="222"/>
      <c r="AH252" s="222"/>
      <c r="AI252" s="222"/>
      <c r="AJ252" s="222"/>
      <c r="AK252" s="223"/>
    </row>
    <row r="253" spans="1:37" ht="18" customHeight="1">
      <c r="A253" s="213"/>
      <c r="B253" s="214"/>
      <c r="C253" s="224"/>
      <c r="D253" s="225"/>
      <c r="E253" s="225"/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  <c r="Z253" s="225"/>
      <c r="AA253" s="225"/>
      <c r="AB253" s="225"/>
      <c r="AC253" s="225"/>
      <c r="AD253" s="225"/>
      <c r="AE253" s="225"/>
      <c r="AF253" s="225"/>
      <c r="AG253" s="225"/>
      <c r="AH253" s="225"/>
      <c r="AI253" s="225"/>
      <c r="AJ253" s="225"/>
      <c r="AK253" s="226"/>
    </row>
    <row r="254" spans="1:37" ht="18" customHeight="1">
      <c r="A254" s="116"/>
      <c r="B254" s="117"/>
      <c r="C254" s="122"/>
      <c r="D254" s="122"/>
      <c r="E254" s="127">
        <v>411</v>
      </c>
      <c r="F254" s="127"/>
      <c r="G254" s="215" t="s">
        <v>33</v>
      </c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85">
        <f>SUM(X255:X259)</f>
        <v>87700</v>
      </c>
      <c r="Y254" s="86"/>
      <c r="Z254" s="86"/>
      <c r="AA254" s="86"/>
      <c r="AB254" s="86"/>
      <c r="AC254" s="87"/>
      <c r="AD254" s="85">
        <f>SUM(AD255:AD259)</f>
        <v>72127.03</v>
      </c>
      <c r="AE254" s="86"/>
      <c r="AF254" s="86"/>
      <c r="AG254" s="86"/>
      <c r="AH254" s="86"/>
      <c r="AI254" s="87"/>
      <c r="AJ254" s="73">
        <f>AD254/X254*100</f>
        <v>82.242907639680723</v>
      </c>
      <c r="AK254" s="74"/>
    </row>
    <row r="255" spans="1:37" ht="18" customHeight="1">
      <c r="A255" s="118"/>
      <c r="B255" s="91"/>
      <c r="C255" s="90">
        <v>111</v>
      </c>
      <c r="D255" s="90"/>
      <c r="E255" s="128"/>
      <c r="F255" s="128"/>
      <c r="G255" s="91">
        <v>4111</v>
      </c>
      <c r="H255" s="91"/>
      <c r="I255" s="91"/>
      <c r="J255" s="92" t="s">
        <v>34</v>
      </c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79">
        <v>52600</v>
      </c>
      <c r="Y255" s="79"/>
      <c r="Z255" s="79"/>
      <c r="AA255" s="79"/>
      <c r="AB255" s="79"/>
      <c r="AC255" s="80"/>
      <c r="AD255" s="79">
        <v>43408.5</v>
      </c>
      <c r="AE255" s="79"/>
      <c r="AF255" s="79"/>
      <c r="AG255" s="79"/>
      <c r="AH255" s="79"/>
      <c r="AI255" s="80"/>
      <c r="AJ255" s="71">
        <f t="shared" ref="AJ255:AJ270" si="11">AD255/X255*100</f>
        <v>82.525665399239543</v>
      </c>
      <c r="AK255" s="72"/>
    </row>
    <row r="256" spans="1:37" ht="18" customHeight="1">
      <c r="A256" s="118"/>
      <c r="B256" s="91"/>
      <c r="C256" s="90">
        <v>111</v>
      </c>
      <c r="D256" s="90"/>
      <c r="E256" s="128"/>
      <c r="F256" s="128"/>
      <c r="G256" s="91">
        <v>4112</v>
      </c>
      <c r="H256" s="91"/>
      <c r="I256" s="91"/>
      <c r="J256" s="217" t="s">
        <v>35</v>
      </c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79">
        <v>7500</v>
      </c>
      <c r="Y256" s="79"/>
      <c r="Z256" s="79"/>
      <c r="AA256" s="79"/>
      <c r="AB256" s="79"/>
      <c r="AC256" s="80"/>
      <c r="AD256" s="79">
        <v>5903.86</v>
      </c>
      <c r="AE256" s="79"/>
      <c r="AF256" s="79"/>
      <c r="AG256" s="79"/>
      <c r="AH256" s="79"/>
      <c r="AI256" s="80"/>
      <c r="AJ256" s="71">
        <f t="shared" si="11"/>
        <v>78.718133333333327</v>
      </c>
      <c r="AK256" s="72"/>
    </row>
    <row r="257" spans="1:37" ht="18" customHeight="1">
      <c r="A257" s="118"/>
      <c r="B257" s="91"/>
      <c r="C257" s="90">
        <v>111</v>
      </c>
      <c r="D257" s="90"/>
      <c r="E257" s="128"/>
      <c r="F257" s="128"/>
      <c r="G257" s="91">
        <v>4113</v>
      </c>
      <c r="H257" s="91"/>
      <c r="I257" s="91"/>
      <c r="J257" s="92" t="s">
        <v>36</v>
      </c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79">
        <v>19000</v>
      </c>
      <c r="Y257" s="79"/>
      <c r="Z257" s="79"/>
      <c r="AA257" s="79"/>
      <c r="AB257" s="79"/>
      <c r="AC257" s="80"/>
      <c r="AD257" s="79">
        <v>15744.38</v>
      </c>
      <c r="AE257" s="79"/>
      <c r="AF257" s="79"/>
      <c r="AG257" s="79"/>
      <c r="AH257" s="79"/>
      <c r="AI257" s="80"/>
      <c r="AJ257" s="71">
        <f t="shared" si="11"/>
        <v>82.865157894736839</v>
      </c>
      <c r="AK257" s="72"/>
    </row>
    <row r="258" spans="1:37" ht="18" customHeight="1">
      <c r="A258" s="118"/>
      <c r="B258" s="91"/>
      <c r="C258" s="90">
        <v>111</v>
      </c>
      <c r="D258" s="90"/>
      <c r="E258" s="128"/>
      <c r="F258" s="128"/>
      <c r="G258" s="91">
        <v>4114</v>
      </c>
      <c r="H258" s="91"/>
      <c r="I258" s="91"/>
      <c r="J258" s="92" t="s">
        <v>37</v>
      </c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79">
        <v>7500</v>
      </c>
      <c r="Y258" s="79"/>
      <c r="Z258" s="79"/>
      <c r="AA258" s="79"/>
      <c r="AB258" s="79"/>
      <c r="AC258" s="80"/>
      <c r="AD258" s="79">
        <v>6184.42</v>
      </c>
      <c r="AE258" s="79"/>
      <c r="AF258" s="79"/>
      <c r="AG258" s="79"/>
      <c r="AH258" s="79"/>
      <c r="AI258" s="80"/>
      <c r="AJ258" s="71">
        <f t="shared" si="11"/>
        <v>82.458933333333334</v>
      </c>
      <c r="AK258" s="72"/>
    </row>
    <row r="259" spans="1:37" ht="18" customHeight="1">
      <c r="A259" s="121"/>
      <c r="B259" s="67"/>
      <c r="C259" s="66">
        <v>111</v>
      </c>
      <c r="D259" s="66"/>
      <c r="E259" s="130"/>
      <c r="F259" s="130"/>
      <c r="G259" s="67">
        <v>4115</v>
      </c>
      <c r="H259" s="67"/>
      <c r="I259" s="67"/>
      <c r="J259" s="68" t="s">
        <v>38</v>
      </c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9">
        <v>1100</v>
      </c>
      <c r="Y259" s="69"/>
      <c r="Z259" s="69"/>
      <c r="AA259" s="69"/>
      <c r="AB259" s="69"/>
      <c r="AC259" s="70"/>
      <c r="AD259" s="69">
        <v>885.87</v>
      </c>
      <c r="AE259" s="69"/>
      <c r="AF259" s="69"/>
      <c r="AG259" s="69"/>
      <c r="AH259" s="69"/>
      <c r="AI259" s="70"/>
      <c r="AJ259" s="71">
        <f t="shared" si="11"/>
        <v>80.533636363636361</v>
      </c>
      <c r="AK259" s="72"/>
    </row>
    <row r="260" spans="1:37" ht="18" customHeight="1">
      <c r="A260" s="116"/>
      <c r="B260" s="117"/>
      <c r="C260" s="122"/>
      <c r="D260" s="122"/>
      <c r="E260" s="127">
        <v>412</v>
      </c>
      <c r="F260" s="127"/>
      <c r="G260" s="216" t="s">
        <v>39</v>
      </c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85">
        <f>SUM(X261:X261)</f>
        <v>3300</v>
      </c>
      <c r="Y260" s="86"/>
      <c r="Z260" s="86"/>
      <c r="AA260" s="86"/>
      <c r="AB260" s="86"/>
      <c r="AC260" s="87"/>
      <c r="AD260" s="85">
        <f>SUM(AD261:AD261)</f>
        <v>2730.54</v>
      </c>
      <c r="AE260" s="86"/>
      <c r="AF260" s="86"/>
      <c r="AG260" s="86"/>
      <c r="AH260" s="86"/>
      <c r="AI260" s="87"/>
      <c r="AJ260" s="73">
        <f t="shared" si="11"/>
        <v>82.743636363636369</v>
      </c>
      <c r="AK260" s="74"/>
    </row>
    <row r="261" spans="1:37" ht="18" customHeight="1">
      <c r="A261" s="118"/>
      <c r="B261" s="91"/>
      <c r="C261" s="90">
        <v>111</v>
      </c>
      <c r="D261" s="90"/>
      <c r="E261" s="128"/>
      <c r="F261" s="128"/>
      <c r="G261" s="91">
        <v>4123</v>
      </c>
      <c r="H261" s="91"/>
      <c r="I261" s="91"/>
      <c r="J261" s="92" t="s">
        <v>40</v>
      </c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79">
        <v>3300</v>
      </c>
      <c r="Y261" s="79"/>
      <c r="Z261" s="79"/>
      <c r="AA261" s="79"/>
      <c r="AB261" s="79"/>
      <c r="AC261" s="80"/>
      <c r="AD261" s="79">
        <v>2730.54</v>
      </c>
      <c r="AE261" s="79"/>
      <c r="AF261" s="79"/>
      <c r="AG261" s="79"/>
      <c r="AH261" s="79"/>
      <c r="AI261" s="80"/>
      <c r="AJ261" s="71">
        <f t="shared" si="11"/>
        <v>82.743636363636369</v>
      </c>
      <c r="AK261" s="72"/>
    </row>
    <row r="262" spans="1:37" ht="18" customHeight="1">
      <c r="A262" s="116"/>
      <c r="B262" s="117"/>
      <c r="C262" s="122"/>
      <c r="D262" s="122"/>
      <c r="E262" s="127">
        <v>413</v>
      </c>
      <c r="F262" s="127"/>
      <c r="G262" s="216" t="s">
        <v>44</v>
      </c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85">
        <f>SUM(X263:X264)</f>
        <v>1500</v>
      </c>
      <c r="Y262" s="86"/>
      <c r="Z262" s="86"/>
      <c r="AA262" s="86"/>
      <c r="AB262" s="86"/>
      <c r="AC262" s="87"/>
      <c r="AD262" s="85">
        <f>SUM(AD263:AD264)</f>
        <v>923.26</v>
      </c>
      <c r="AE262" s="86"/>
      <c r="AF262" s="86"/>
      <c r="AG262" s="86"/>
      <c r="AH262" s="86"/>
      <c r="AI262" s="87"/>
      <c r="AJ262" s="73">
        <f t="shared" si="11"/>
        <v>61.550666666666665</v>
      </c>
      <c r="AK262" s="74"/>
    </row>
    <row r="263" spans="1:37" ht="18" customHeight="1">
      <c r="A263" s="118"/>
      <c r="B263" s="91"/>
      <c r="C263" s="90">
        <v>111</v>
      </c>
      <c r="D263" s="90"/>
      <c r="E263" s="128"/>
      <c r="F263" s="128"/>
      <c r="G263" s="91">
        <v>4131</v>
      </c>
      <c r="H263" s="91"/>
      <c r="I263" s="91"/>
      <c r="J263" s="92" t="s">
        <v>45</v>
      </c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79">
        <v>1000</v>
      </c>
      <c r="Y263" s="79"/>
      <c r="Z263" s="79"/>
      <c r="AA263" s="79"/>
      <c r="AB263" s="79"/>
      <c r="AC263" s="80"/>
      <c r="AD263" s="79">
        <v>719.9</v>
      </c>
      <c r="AE263" s="79"/>
      <c r="AF263" s="79"/>
      <c r="AG263" s="79"/>
      <c r="AH263" s="79"/>
      <c r="AI263" s="80"/>
      <c r="AJ263" s="71">
        <f t="shared" si="11"/>
        <v>71.989999999999995</v>
      </c>
      <c r="AK263" s="72"/>
    </row>
    <row r="264" spans="1:37" ht="18" customHeight="1">
      <c r="A264" s="121"/>
      <c r="B264" s="67"/>
      <c r="C264" s="66">
        <v>111</v>
      </c>
      <c r="D264" s="66"/>
      <c r="E264" s="130"/>
      <c r="F264" s="130"/>
      <c r="G264" s="67">
        <v>4133</v>
      </c>
      <c r="H264" s="67"/>
      <c r="I264" s="67"/>
      <c r="J264" s="218" t="s">
        <v>46</v>
      </c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69">
        <v>500</v>
      </c>
      <c r="Y264" s="69"/>
      <c r="Z264" s="69"/>
      <c r="AA264" s="69"/>
      <c r="AB264" s="69"/>
      <c r="AC264" s="70"/>
      <c r="AD264" s="69">
        <v>203.36</v>
      </c>
      <c r="AE264" s="69"/>
      <c r="AF264" s="69"/>
      <c r="AG264" s="69"/>
      <c r="AH264" s="69"/>
      <c r="AI264" s="70"/>
      <c r="AJ264" s="71">
        <f t="shared" si="11"/>
        <v>40.672000000000004</v>
      </c>
      <c r="AK264" s="72"/>
    </row>
    <row r="265" spans="1:37" ht="18" customHeight="1">
      <c r="A265" s="116"/>
      <c r="B265" s="117"/>
      <c r="C265" s="122"/>
      <c r="D265" s="122"/>
      <c r="E265" s="127">
        <v>414</v>
      </c>
      <c r="F265" s="127"/>
      <c r="G265" s="216" t="s">
        <v>49</v>
      </c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85">
        <f>SUM(X266:X269)</f>
        <v>41950</v>
      </c>
      <c r="Y265" s="86"/>
      <c r="Z265" s="86"/>
      <c r="AA265" s="86"/>
      <c r="AB265" s="86"/>
      <c r="AC265" s="87"/>
      <c r="AD265" s="85">
        <f>SUM(AD266:AD269)</f>
        <v>62954.21</v>
      </c>
      <c r="AE265" s="86"/>
      <c r="AF265" s="86"/>
      <c r="AG265" s="86"/>
      <c r="AH265" s="86"/>
      <c r="AI265" s="87"/>
      <c r="AJ265" s="73">
        <f t="shared" si="11"/>
        <v>150.06963051251489</v>
      </c>
      <c r="AK265" s="74"/>
    </row>
    <row r="266" spans="1:37" ht="18" customHeight="1">
      <c r="A266" s="118"/>
      <c r="B266" s="91"/>
      <c r="C266" s="90">
        <v>111</v>
      </c>
      <c r="D266" s="90"/>
      <c r="E266" s="128"/>
      <c r="F266" s="128"/>
      <c r="G266" s="91">
        <v>4141</v>
      </c>
      <c r="H266" s="91"/>
      <c r="I266" s="91"/>
      <c r="J266" s="92" t="s">
        <v>50</v>
      </c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79">
        <v>5000</v>
      </c>
      <c r="Y266" s="79"/>
      <c r="Z266" s="79"/>
      <c r="AA266" s="79"/>
      <c r="AB266" s="79"/>
      <c r="AC266" s="80"/>
      <c r="AD266" s="79">
        <v>492.75</v>
      </c>
      <c r="AE266" s="79"/>
      <c r="AF266" s="79"/>
      <c r="AG266" s="79"/>
      <c r="AH266" s="79"/>
      <c r="AI266" s="80"/>
      <c r="AJ266" s="71">
        <f t="shared" si="11"/>
        <v>9.8550000000000004</v>
      </c>
      <c r="AK266" s="72"/>
    </row>
    <row r="267" spans="1:37" ht="18" customHeight="1">
      <c r="A267" s="118"/>
      <c r="B267" s="91"/>
      <c r="C267" s="93">
        <v>460</v>
      </c>
      <c r="D267" s="94"/>
      <c r="E267" s="128"/>
      <c r="F267" s="128"/>
      <c r="G267" s="262">
        <v>4143</v>
      </c>
      <c r="H267" s="263"/>
      <c r="I267" s="264"/>
      <c r="J267" s="95" t="s">
        <v>52</v>
      </c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113"/>
      <c r="X267" s="100">
        <v>1200</v>
      </c>
      <c r="Y267" s="101"/>
      <c r="Z267" s="101"/>
      <c r="AA267" s="101"/>
      <c r="AB267" s="101"/>
      <c r="AC267" s="102"/>
      <c r="AD267" s="100">
        <v>694.47</v>
      </c>
      <c r="AE267" s="101"/>
      <c r="AF267" s="101"/>
      <c r="AG267" s="101"/>
      <c r="AH267" s="101"/>
      <c r="AI267" s="102"/>
      <c r="AJ267" s="71">
        <f t="shared" si="11"/>
        <v>57.872500000000002</v>
      </c>
      <c r="AK267" s="72"/>
    </row>
    <row r="268" spans="1:37" ht="18" customHeight="1">
      <c r="A268" s="119"/>
      <c r="B268" s="120"/>
      <c r="C268" s="90">
        <v>460</v>
      </c>
      <c r="D268" s="90"/>
      <c r="E268" s="129"/>
      <c r="F268" s="129"/>
      <c r="G268" s="91">
        <v>4148</v>
      </c>
      <c r="H268" s="91"/>
      <c r="I268" s="91"/>
      <c r="J268" s="92" t="s">
        <v>56</v>
      </c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79">
        <v>750</v>
      </c>
      <c r="Y268" s="79"/>
      <c r="Z268" s="79"/>
      <c r="AA268" s="79"/>
      <c r="AB268" s="79"/>
      <c r="AC268" s="80"/>
      <c r="AD268" s="79">
        <v>0</v>
      </c>
      <c r="AE268" s="79"/>
      <c r="AF268" s="79"/>
      <c r="AG268" s="79"/>
      <c r="AH268" s="79"/>
      <c r="AI268" s="80"/>
      <c r="AJ268" s="71">
        <f t="shared" si="11"/>
        <v>0</v>
      </c>
      <c r="AK268" s="72"/>
    </row>
    <row r="269" spans="1:37" ht="18" customHeight="1">
      <c r="A269" s="121"/>
      <c r="B269" s="67"/>
      <c r="C269" s="66">
        <v>111</v>
      </c>
      <c r="D269" s="66"/>
      <c r="E269" s="130"/>
      <c r="F269" s="130"/>
      <c r="G269" s="67">
        <v>4149</v>
      </c>
      <c r="H269" s="67"/>
      <c r="I269" s="67"/>
      <c r="J269" s="68" t="s">
        <v>57</v>
      </c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9">
        <v>35000</v>
      </c>
      <c r="Y269" s="69"/>
      <c r="Z269" s="69"/>
      <c r="AA269" s="69"/>
      <c r="AB269" s="69"/>
      <c r="AC269" s="70"/>
      <c r="AD269" s="69">
        <v>61766.99</v>
      </c>
      <c r="AE269" s="69"/>
      <c r="AF269" s="69"/>
      <c r="AG269" s="69"/>
      <c r="AH269" s="69"/>
      <c r="AI269" s="70"/>
      <c r="AJ269" s="71">
        <f t="shared" si="11"/>
        <v>176.47711428571429</v>
      </c>
      <c r="AK269" s="72"/>
    </row>
    <row r="270" spans="1:37" ht="18" customHeight="1">
      <c r="A270" s="137">
        <v>3</v>
      </c>
      <c r="B270" s="138"/>
      <c r="C270" s="114" t="s">
        <v>95</v>
      </c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205">
        <f>X254+X260+X262+X265</f>
        <v>134450</v>
      </c>
      <c r="Y270" s="206"/>
      <c r="Z270" s="206"/>
      <c r="AA270" s="206"/>
      <c r="AB270" s="206"/>
      <c r="AC270" s="207"/>
      <c r="AD270" s="205">
        <f>AD254+AD260+AD262+AD265</f>
        <v>138735.03999999998</v>
      </c>
      <c r="AE270" s="206"/>
      <c r="AF270" s="206"/>
      <c r="AG270" s="206"/>
      <c r="AH270" s="206"/>
      <c r="AI270" s="207"/>
      <c r="AJ270" s="168">
        <f t="shared" si="11"/>
        <v>103.18708813685384</v>
      </c>
      <c r="AK270" s="169"/>
    </row>
    <row r="271" spans="1:37" ht="18" customHeight="1">
      <c r="A271" s="139"/>
      <c r="B271" s="140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208"/>
      <c r="Y271" s="209"/>
      <c r="Z271" s="209"/>
      <c r="AA271" s="209"/>
      <c r="AB271" s="209"/>
      <c r="AC271" s="210"/>
      <c r="AD271" s="208"/>
      <c r="AE271" s="209"/>
      <c r="AF271" s="209"/>
      <c r="AG271" s="209"/>
      <c r="AH271" s="209"/>
      <c r="AI271" s="210"/>
      <c r="AJ271" s="170"/>
      <c r="AK271" s="171"/>
    </row>
    <row r="274" spans="1:37" ht="0.75" customHeight="1"/>
    <row r="275" spans="1:37" ht="18" customHeight="1">
      <c r="A275" s="88" t="s">
        <v>90</v>
      </c>
      <c r="B275" s="81"/>
      <c r="C275" s="81" t="s">
        <v>91</v>
      </c>
      <c r="D275" s="81"/>
      <c r="E275" s="203" t="s">
        <v>92</v>
      </c>
      <c r="F275" s="203"/>
      <c r="G275" s="81" t="s">
        <v>92</v>
      </c>
      <c r="H275" s="81"/>
      <c r="I275" s="81" t="s">
        <v>93</v>
      </c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 t="s">
        <v>200</v>
      </c>
      <c r="Y275" s="81"/>
      <c r="Z275" s="81"/>
      <c r="AA275" s="81"/>
      <c r="AB275" s="81"/>
      <c r="AC275" s="82"/>
      <c r="AD275" s="81" t="s">
        <v>198</v>
      </c>
      <c r="AE275" s="81"/>
      <c r="AF275" s="81"/>
      <c r="AG275" s="81"/>
      <c r="AH275" s="81"/>
      <c r="AI275" s="82"/>
      <c r="AJ275" s="75" t="s">
        <v>123</v>
      </c>
      <c r="AK275" s="76"/>
    </row>
    <row r="276" spans="1:37" ht="18" customHeight="1">
      <c r="A276" s="89"/>
      <c r="B276" s="83"/>
      <c r="C276" s="83"/>
      <c r="D276" s="83"/>
      <c r="E276" s="204"/>
      <c r="F276" s="204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4"/>
      <c r="AD276" s="83"/>
      <c r="AE276" s="83"/>
      <c r="AF276" s="83"/>
      <c r="AG276" s="83"/>
      <c r="AH276" s="83"/>
      <c r="AI276" s="84"/>
      <c r="AJ276" s="77"/>
      <c r="AK276" s="78"/>
    </row>
    <row r="277" spans="1:37" ht="18" customHeight="1">
      <c r="A277" s="211">
        <v>4</v>
      </c>
      <c r="B277" s="212"/>
      <c r="C277" s="221" t="s">
        <v>176</v>
      </c>
      <c r="D277" s="222"/>
      <c r="E277" s="222"/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  <c r="AA277" s="222"/>
      <c r="AB277" s="222"/>
      <c r="AC277" s="222"/>
      <c r="AD277" s="222"/>
      <c r="AE277" s="222"/>
      <c r="AF277" s="222"/>
      <c r="AG277" s="222"/>
      <c r="AH277" s="222"/>
      <c r="AI277" s="222"/>
      <c r="AJ277" s="222"/>
      <c r="AK277" s="223"/>
    </row>
    <row r="278" spans="1:37" ht="18" customHeight="1">
      <c r="A278" s="213"/>
      <c r="B278" s="214"/>
      <c r="C278" s="224"/>
      <c r="D278" s="225"/>
      <c r="E278" s="225"/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25"/>
      <c r="Z278" s="225"/>
      <c r="AA278" s="225"/>
      <c r="AB278" s="225"/>
      <c r="AC278" s="225"/>
      <c r="AD278" s="225"/>
      <c r="AE278" s="225"/>
      <c r="AF278" s="225"/>
      <c r="AG278" s="225"/>
      <c r="AH278" s="225"/>
      <c r="AI278" s="225"/>
      <c r="AJ278" s="225"/>
      <c r="AK278" s="226"/>
    </row>
    <row r="279" spans="1:37" ht="18" customHeight="1">
      <c r="A279" s="116"/>
      <c r="B279" s="117"/>
      <c r="C279" s="122"/>
      <c r="D279" s="122"/>
      <c r="E279" s="127">
        <v>411</v>
      </c>
      <c r="F279" s="127"/>
      <c r="G279" s="215" t="s">
        <v>33</v>
      </c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85">
        <f>SUM(X280:X284)</f>
        <v>55400</v>
      </c>
      <c r="Y279" s="86"/>
      <c r="Z279" s="86"/>
      <c r="AA279" s="86"/>
      <c r="AB279" s="86"/>
      <c r="AC279" s="87"/>
      <c r="AD279" s="85">
        <f>SUM(AD280:AD284)</f>
        <v>55205.78</v>
      </c>
      <c r="AE279" s="86"/>
      <c r="AF279" s="86"/>
      <c r="AG279" s="86"/>
      <c r="AH279" s="86"/>
      <c r="AI279" s="87"/>
      <c r="AJ279" s="73">
        <f>AD279/X279*100</f>
        <v>99.649422382671489</v>
      </c>
      <c r="AK279" s="74"/>
    </row>
    <row r="280" spans="1:37" ht="18" customHeight="1">
      <c r="A280" s="118"/>
      <c r="B280" s="91"/>
      <c r="C280" s="90">
        <v>111</v>
      </c>
      <c r="D280" s="90"/>
      <c r="E280" s="128"/>
      <c r="F280" s="128"/>
      <c r="G280" s="91">
        <v>4111</v>
      </c>
      <c r="H280" s="91"/>
      <c r="I280" s="91"/>
      <c r="J280" s="92" t="s">
        <v>34</v>
      </c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79">
        <v>33200</v>
      </c>
      <c r="Y280" s="79"/>
      <c r="Z280" s="79"/>
      <c r="AA280" s="79"/>
      <c r="AB280" s="79"/>
      <c r="AC280" s="80"/>
      <c r="AD280" s="79">
        <v>33296.78</v>
      </c>
      <c r="AE280" s="79"/>
      <c r="AF280" s="79"/>
      <c r="AG280" s="79"/>
      <c r="AH280" s="79"/>
      <c r="AI280" s="80"/>
      <c r="AJ280" s="71">
        <f t="shared" ref="AJ280:AJ293" si="12">AD280/X280*100</f>
        <v>100.29150602409638</v>
      </c>
      <c r="AK280" s="72"/>
    </row>
    <row r="281" spans="1:37" ht="18" customHeight="1">
      <c r="A281" s="118"/>
      <c r="B281" s="91"/>
      <c r="C281" s="90">
        <v>111</v>
      </c>
      <c r="D281" s="90"/>
      <c r="E281" s="128"/>
      <c r="F281" s="128"/>
      <c r="G281" s="91">
        <v>4112</v>
      </c>
      <c r="H281" s="91"/>
      <c r="I281" s="91"/>
      <c r="J281" s="217" t="s">
        <v>35</v>
      </c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  <c r="X281" s="79">
        <v>4700</v>
      </c>
      <c r="Y281" s="79"/>
      <c r="Z281" s="79"/>
      <c r="AA281" s="79"/>
      <c r="AB281" s="79"/>
      <c r="AC281" s="80"/>
      <c r="AD281" s="79">
        <v>4496.1499999999996</v>
      </c>
      <c r="AE281" s="79"/>
      <c r="AF281" s="79"/>
      <c r="AG281" s="79"/>
      <c r="AH281" s="79"/>
      <c r="AI281" s="80"/>
      <c r="AJ281" s="71">
        <f t="shared" si="12"/>
        <v>95.662765957446808</v>
      </c>
      <c r="AK281" s="72"/>
    </row>
    <row r="282" spans="1:37" ht="18" customHeight="1">
      <c r="A282" s="118"/>
      <c r="B282" s="91"/>
      <c r="C282" s="90">
        <v>111</v>
      </c>
      <c r="D282" s="90"/>
      <c r="E282" s="128"/>
      <c r="F282" s="128"/>
      <c r="G282" s="91">
        <v>4113</v>
      </c>
      <c r="H282" s="91"/>
      <c r="I282" s="91"/>
      <c r="J282" s="92" t="s">
        <v>36</v>
      </c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79">
        <v>12000</v>
      </c>
      <c r="Y282" s="79"/>
      <c r="Z282" s="79"/>
      <c r="AA282" s="79"/>
      <c r="AB282" s="79"/>
      <c r="AC282" s="80"/>
      <c r="AD282" s="79">
        <v>11990.61</v>
      </c>
      <c r="AE282" s="79"/>
      <c r="AF282" s="79"/>
      <c r="AG282" s="79"/>
      <c r="AH282" s="79"/>
      <c r="AI282" s="80"/>
      <c r="AJ282" s="71">
        <f t="shared" si="12"/>
        <v>99.921750000000003</v>
      </c>
      <c r="AK282" s="72"/>
    </row>
    <row r="283" spans="1:37" ht="18" customHeight="1">
      <c r="A283" s="118"/>
      <c r="B283" s="91"/>
      <c r="C283" s="90">
        <v>111</v>
      </c>
      <c r="D283" s="90"/>
      <c r="E283" s="128"/>
      <c r="F283" s="128"/>
      <c r="G283" s="91">
        <v>4114</v>
      </c>
      <c r="H283" s="91"/>
      <c r="I283" s="91"/>
      <c r="J283" s="92" t="s">
        <v>37</v>
      </c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79">
        <v>4800</v>
      </c>
      <c r="Y283" s="79"/>
      <c r="Z283" s="79"/>
      <c r="AA283" s="79"/>
      <c r="AB283" s="79"/>
      <c r="AC283" s="80"/>
      <c r="AD283" s="79">
        <v>4747.67</v>
      </c>
      <c r="AE283" s="79"/>
      <c r="AF283" s="79"/>
      <c r="AG283" s="79"/>
      <c r="AH283" s="79"/>
      <c r="AI283" s="80"/>
      <c r="AJ283" s="71">
        <f t="shared" si="12"/>
        <v>98.909791666666663</v>
      </c>
      <c r="AK283" s="72"/>
    </row>
    <row r="284" spans="1:37" ht="18" customHeight="1">
      <c r="A284" s="121"/>
      <c r="B284" s="67"/>
      <c r="C284" s="66">
        <v>111</v>
      </c>
      <c r="D284" s="66"/>
      <c r="E284" s="130"/>
      <c r="F284" s="130"/>
      <c r="G284" s="67">
        <v>4115</v>
      </c>
      <c r="H284" s="67"/>
      <c r="I284" s="67"/>
      <c r="J284" s="68" t="s">
        <v>38</v>
      </c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9">
        <v>700</v>
      </c>
      <c r="Y284" s="69"/>
      <c r="Z284" s="69"/>
      <c r="AA284" s="69"/>
      <c r="AB284" s="69"/>
      <c r="AC284" s="70"/>
      <c r="AD284" s="69">
        <v>674.57</v>
      </c>
      <c r="AE284" s="69"/>
      <c r="AF284" s="69"/>
      <c r="AG284" s="69"/>
      <c r="AH284" s="69"/>
      <c r="AI284" s="70"/>
      <c r="AJ284" s="71">
        <f t="shared" si="12"/>
        <v>96.367142857142866</v>
      </c>
      <c r="AK284" s="72"/>
    </row>
    <row r="285" spans="1:37" ht="18" customHeight="1">
      <c r="A285" s="116"/>
      <c r="B285" s="117"/>
      <c r="C285" s="122"/>
      <c r="D285" s="122"/>
      <c r="E285" s="127">
        <v>412</v>
      </c>
      <c r="F285" s="127"/>
      <c r="G285" s="216" t="s">
        <v>39</v>
      </c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85">
        <f>SUM(X286:X286)</f>
        <v>1900</v>
      </c>
      <c r="Y285" s="86"/>
      <c r="Z285" s="86"/>
      <c r="AA285" s="86"/>
      <c r="AB285" s="86"/>
      <c r="AC285" s="87"/>
      <c r="AD285" s="85">
        <f>SUM(AD286:AD286)</f>
        <v>1688.54</v>
      </c>
      <c r="AE285" s="86"/>
      <c r="AF285" s="86"/>
      <c r="AG285" s="86"/>
      <c r="AH285" s="86"/>
      <c r="AI285" s="87"/>
      <c r="AJ285" s="73">
        <f t="shared" si="12"/>
        <v>88.870526315789462</v>
      </c>
      <c r="AK285" s="74"/>
    </row>
    <row r="286" spans="1:37" ht="18" customHeight="1">
      <c r="A286" s="118"/>
      <c r="B286" s="91"/>
      <c r="C286" s="90">
        <v>111</v>
      </c>
      <c r="D286" s="90"/>
      <c r="E286" s="128"/>
      <c r="F286" s="128"/>
      <c r="G286" s="91">
        <v>4123</v>
      </c>
      <c r="H286" s="91"/>
      <c r="I286" s="91"/>
      <c r="J286" s="92" t="s">
        <v>40</v>
      </c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79">
        <v>1900</v>
      </c>
      <c r="Y286" s="79"/>
      <c r="Z286" s="79"/>
      <c r="AA286" s="79"/>
      <c r="AB286" s="79"/>
      <c r="AC286" s="80"/>
      <c r="AD286" s="79">
        <v>1688.54</v>
      </c>
      <c r="AE286" s="79"/>
      <c r="AF286" s="79"/>
      <c r="AG286" s="79"/>
      <c r="AH286" s="79"/>
      <c r="AI286" s="80"/>
      <c r="AJ286" s="71">
        <f t="shared" si="12"/>
        <v>88.870526315789462</v>
      </c>
      <c r="AK286" s="72"/>
    </row>
    <row r="287" spans="1:37" ht="18" customHeight="1">
      <c r="A287" s="116"/>
      <c r="B287" s="117"/>
      <c r="C287" s="122"/>
      <c r="D287" s="122"/>
      <c r="E287" s="127">
        <v>413</v>
      </c>
      <c r="F287" s="127"/>
      <c r="G287" s="216" t="s">
        <v>44</v>
      </c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85">
        <f>SUM(X288:X289)</f>
        <v>3000</v>
      </c>
      <c r="Y287" s="86"/>
      <c r="Z287" s="86"/>
      <c r="AA287" s="86"/>
      <c r="AB287" s="86"/>
      <c r="AC287" s="87"/>
      <c r="AD287" s="85">
        <f>SUM(AD288:AD289)</f>
        <v>1611.25</v>
      </c>
      <c r="AE287" s="86"/>
      <c r="AF287" s="86"/>
      <c r="AG287" s="86"/>
      <c r="AH287" s="86"/>
      <c r="AI287" s="87"/>
      <c r="AJ287" s="73">
        <f t="shared" si="12"/>
        <v>53.708333333333336</v>
      </c>
      <c r="AK287" s="74"/>
    </row>
    <row r="288" spans="1:37" ht="18" customHeight="1">
      <c r="A288" s="118"/>
      <c r="B288" s="91"/>
      <c r="C288" s="90">
        <v>111</v>
      </c>
      <c r="D288" s="90"/>
      <c r="E288" s="128"/>
      <c r="F288" s="128"/>
      <c r="G288" s="91">
        <v>4131</v>
      </c>
      <c r="H288" s="91"/>
      <c r="I288" s="91"/>
      <c r="J288" s="92" t="s">
        <v>45</v>
      </c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79">
        <v>2500</v>
      </c>
      <c r="Y288" s="79"/>
      <c r="Z288" s="79"/>
      <c r="AA288" s="79"/>
      <c r="AB288" s="79"/>
      <c r="AC288" s="80"/>
      <c r="AD288" s="79">
        <v>1611.25</v>
      </c>
      <c r="AE288" s="79"/>
      <c r="AF288" s="79"/>
      <c r="AG288" s="79"/>
      <c r="AH288" s="79"/>
      <c r="AI288" s="80"/>
      <c r="AJ288" s="71">
        <f t="shared" si="12"/>
        <v>64.45</v>
      </c>
      <c r="AK288" s="72"/>
    </row>
    <row r="289" spans="1:37" ht="18" customHeight="1">
      <c r="A289" s="121"/>
      <c r="B289" s="67"/>
      <c r="C289" s="66">
        <v>111</v>
      </c>
      <c r="D289" s="66"/>
      <c r="E289" s="130"/>
      <c r="F289" s="130"/>
      <c r="G289" s="67">
        <v>4133</v>
      </c>
      <c r="H289" s="67"/>
      <c r="I289" s="67"/>
      <c r="J289" s="218" t="s">
        <v>46</v>
      </c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69">
        <v>500</v>
      </c>
      <c r="Y289" s="69"/>
      <c r="Z289" s="69"/>
      <c r="AA289" s="69"/>
      <c r="AB289" s="69"/>
      <c r="AC289" s="70"/>
      <c r="AD289" s="69">
        <v>0</v>
      </c>
      <c r="AE289" s="69"/>
      <c r="AF289" s="69"/>
      <c r="AG289" s="69"/>
      <c r="AH289" s="69"/>
      <c r="AI289" s="70"/>
      <c r="AJ289" s="71">
        <f t="shared" si="12"/>
        <v>0</v>
      </c>
      <c r="AK289" s="72"/>
    </row>
    <row r="290" spans="1:37" ht="18" customHeight="1">
      <c r="A290" s="116"/>
      <c r="B290" s="117"/>
      <c r="C290" s="122"/>
      <c r="D290" s="122"/>
      <c r="E290" s="127">
        <v>414</v>
      </c>
      <c r="F290" s="127"/>
      <c r="G290" s="216" t="s">
        <v>49</v>
      </c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85">
        <f>SUM(X291:X293)</f>
        <v>4500</v>
      </c>
      <c r="Y290" s="86"/>
      <c r="Z290" s="86"/>
      <c r="AA290" s="86"/>
      <c r="AB290" s="86"/>
      <c r="AC290" s="87"/>
      <c r="AD290" s="85">
        <f>SUM(AD291:AD293)</f>
        <v>2231.58</v>
      </c>
      <c r="AE290" s="86"/>
      <c r="AF290" s="86"/>
      <c r="AG290" s="86"/>
      <c r="AH290" s="86"/>
      <c r="AI290" s="87"/>
      <c r="AJ290" s="73">
        <f t="shared" si="12"/>
        <v>49.590666666666664</v>
      </c>
      <c r="AK290" s="74"/>
    </row>
    <row r="291" spans="1:37" ht="18" customHeight="1">
      <c r="A291" s="118"/>
      <c r="B291" s="91"/>
      <c r="C291" s="90">
        <v>111</v>
      </c>
      <c r="D291" s="90"/>
      <c r="E291" s="128"/>
      <c r="F291" s="128"/>
      <c r="G291" s="91">
        <v>4141</v>
      </c>
      <c r="H291" s="91"/>
      <c r="I291" s="91"/>
      <c r="J291" s="92" t="s">
        <v>50</v>
      </c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79">
        <v>500</v>
      </c>
      <c r="Y291" s="79"/>
      <c r="Z291" s="79"/>
      <c r="AA291" s="79"/>
      <c r="AB291" s="79"/>
      <c r="AC291" s="80"/>
      <c r="AD291" s="79">
        <v>56</v>
      </c>
      <c r="AE291" s="79"/>
      <c r="AF291" s="79"/>
      <c r="AG291" s="79"/>
      <c r="AH291" s="79"/>
      <c r="AI291" s="80"/>
      <c r="AJ291" s="71">
        <f t="shared" si="12"/>
        <v>11.200000000000001</v>
      </c>
      <c r="AK291" s="72"/>
    </row>
    <row r="292" spans="1:37" ht="18" customHeight="1">
      <c r="A292" s="119"/>
      <c r="B292" s="120"/>
      <c r="C292" s="90">
        <v>111</v>
      </c>
      <c r="D292" s="90"/>
      <c r="E292" s="129"/>
      <c r="F292" s="129"/>
      <c r="G292" s="91">
        <v>4148</v>
      </c>
      <c r="H292" s="91"/>
      <c r="I292" s="91"/>
      <c r="J292" s="92" t="s">
        <v>182</v>
      </c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79">
        <v>500</v>
      </c>
      <c r="Y292" s="79"/>
      <c r="Z292" s="79"/>
      <c r="AA292" s="79"/>
      <c r="AB292" s="79"/>
      <c r="AC292" s="80"/>
      <c r="AD292" s="79">
        <v>0</v>
      </c>
      <c r="AE292" s="79"/>
      <c r="AF292" s="79"/>
      <c r="AG292" s="79"/>
      <c r="AH292" s="79"/>
      <c r="AI292" s="80"/>
      <c r="AJ292" s="71">
        <f>AD292/X292*100</f>
        <v>0</v>
      </c>
      <c r="AK292" s="72"/>
    </row>
    <row r="293" spans="1:37" ht="18" customHeight="1">
      <c r="A293" s="121"/>
      <c r="B293" s="67"/>
      <c r="C293" s="66">
        <v>111</v>
      </c>
      <c r="D293" s="66"/>
      <c r="E293" s="130"/>
      <c r="F293" s="130"/>
      <c r="G293" s="67">
        <v>4149</v>
      </c>
      <c r="H293" s="67"/>
      <c r="I293" s="67"/>
      <c r="J293" s="68" t="s">
        <v>57</v>
      </c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9">
        <v>3500</v>
      </c>
      <c r="Y293" s="69"/>
      <c r="Z293" s="69"/>
      <c r="AA293" s="69"/>
      <c r="AB293" s="69"/>
      <c r="AC293" s="70"/>
      <c r="AD293" s="69">
        <v>2175.58</v>
      </c>
      <c r="AE293" s="69"/>
      <c r="AF293" s="69"/>
      <c r="AG293" s="69"/>
      <c r="AH293" s="69"/>
      <c r="AI293" s="70"/>
      <c r="AJ293" s="71">
        <f t="shared" si="12"/>
        <v>62.159428571428563</v>
      </c>
      <c r="AK293" s="72"/>
    </row>
    <row r="294" spans="1:37" ht="18" customHeight="1">
      <c r="A294" s="137">
        <v>4</v>
      </c>
      <c r="B294" s="138"/>
      <c r="C294" s="114" t="s">
        <v>95</v>
      </c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205">
        <f>X279+X285+X287+X290</f>
        <v>64800</v>
      </c>
      <c r="Y294" s="206"/>
      <c r="Z294" s="206"/>
      <c r="AA294" s="206"/>
      <c r="AB294" s="206"/>
      <c r="AC294" s="207"/>
      <c r="AD294" s="205">
        <f>AD279+AD285+AD287+AD290</f>
        <v>60737.15</v>
      </c>
      <c r="AE294" s="206"/>
      <c r="AF294" s="206"/>
      <c r="AG294" s="206"/>
      <c r="AH294" s="206"/>
      <c r="AI294" s="207"/>
      <c r="AJ294" s="168">
        <f>AD294/X294*100</f>
        <v>93.730169753086429</v>
      </c>
      <c r="AK294" s="169"/>
    </row>
    <row r="295" spans="1:37" ht="18" customHeight="1">
      <c r="A295" s="139"/>
      <c r="B295" s="140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208"/>
      <c r="Y295" s="209"/>
      <c r="Z295" s="209"/>
      <c r="AA295" s="209"/>
      <c r="AB295" s="209"/>
      <c r="AC295" s="210"/>
      <c r="AD295" s="208"/>
      <c r="AE295" s="209"/>
      <c r="AF295" s="209"/>
      <c r="AG295" s="209"/>
      <c r="AH295" s="209"/>
      <c r="AI295" s="210"/>
      <c r="AJ295" s="170" t="e">
        <f>AD295/X295*100</f>
        <v>#DIV/0!</v>
      </c>
      <c r="AK295" s="171"/>
    </row>
    <row r="298" spans="1:37" ht="0.75" customHeight="1"/>
    <row r="299" spans="1:37" ht="18" customHeight="1">
      <c r="A299" s="88" t="s">
        <v>90</v>
      </c>
      <c r="B299" s="81"/>
      <c r="C299" s="81" t="s">
        <v>91</v>
      </c>
      <c r="D299" s="81"/>
      <c r="E299" s="203" t="s">
        <v>92</v>
      </c>
      <c r="F299" s="203"/>
      <c r="G299" s="81" t="s">
        <v>92</v>
      </c>
      <c r="H299" s="81"/>
      <c r="I299" s="81" t="s">
        <v>93</v>
      </c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 t="s">
        <v>200</v>
      </c>
      <c r="Y299" s="81"/>
      <c r="Z299" s="81"/>
      <c r="AA299" s="81"/>
      <c r="AB299" s="81"/>
      <c r="AC299" s="82"/>
      <c r="AD299" s="81" t="s">
        <v>198</v>
      </c>
      <c r="AE299" s="81"/>
      <c r="AF299" s="81"/>
      <c r="AG299" s="81"/>
      <c r="AH299" s="81"/>
      <c r="AI299" s="82"/>
      <c r="AJ299" s="75" t="s">
        <v>123</v>
      </c>
      <c r="AK299" s="76"/>
    </row>
    <row r="300" spans="1:37" ht="18" customHeight="1">
      <c r="A300" s="89"/>
      <c r="B300" s="83"/>
      <c r="C300" s="83"/>
      <c r="D300" s="83"/>
      <c r="E300" s="204"/>
      <c r="F300" s="204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4"/>
      <c r="AD300" s="83"/>
      <c r="AE300" s="83"/>
      <c r="AF300" s="83"/>
      <c r="AG300" s="83"/>
      <c r="AH300" s="83"/>
      <c r="AI300" s="84"/>
      <c r="AJ300" s="77"/>
      <c r="AK300" s="78"/>
    </row>
    <row r="301" spans="1:37" ht="18" customHeight="1">
      <c r="A301" s="211">
        <v>5</v>
      </c>
      <c r="B301" s="212"/>
      <c r="C301" s="221" t="s">
        <v>183</v>
      </c>
      <c r="D301" s="222"/>
      <c r="E301" s="222"/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  <c r="AA301" s="222"/>
      <c r="AB301" s="222"/>
      <c r="AC301" s="222"/>
      <c r="AD301" s="222"/>
      <c r="AE301" s="222"/>
      <c r="AF301" s="222"/>
      <c r="AG301" s="222"/>
      <c r="AH301" s="222"/>
      <c r="AI301" s="222"/>
      <c r="AJ301" s="222"/>
      <c r="AK301" s="223"/>
    </row>
    <row r="302" spans="1:37" ht="18" customHeight="1">
      <c r="A302" s="213"/>
      <c r="B302" s="214"/>
      <c r="C302" s="224"/>
      <c r="D302" s="225"/>
      <c r="E302" s="225"/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25"/>
      <c r="Z302" s="225"/>
      <c r="AA302" s="225"/>
      <c r="AB302" s="225"/>
      <c r="AC302" s="225"/>
      <c r="AD302" s="225"/>
      <c r="AE302" s="225"/>
      <c r="AF302" s="225"/>
      <c r="AG302" s="225"/>
      <c r="AH302" s="225"/>
      <c r="AI302" s="225"/>
      <c r="AJ302" s="225"/>
      <c r="AK302" s="226"/>
    </row>
    <row r="303" spans="1:37" ht="18" customHeight="1">
      <c r="A303" s="116"/>
      <c r="B303" s="117"/>
      <c r="C303" s="122"/>
      <c r="D303" s="122"/>
      <c r="E303" s="127">
        <v>411</v>
      </c>
      <c r="F303" s="127"/>
      <c r="G303" s="215" t="s">
        <v>33</v>
      </c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85">
        <f>SUM(X304:X308)</f>
        <v>153600</v>
      </c>
      <c r="Y303" s="86"/>
      <c r="Z303" s="86"/>
      <c r="AA303" s="86"/>
      <c r="AB303" s="86"/>
      <c r="AC303" s="87"/>
      <c r="AD303" s="85">
        <f>SUM(AD304:AD308)</f>
        <v>113881.21999999999</v>
      </c>
      <c r="AE303" s="86"/>
      <c r="AF303" s="86"/>
      <c r="AG303" s="86"/>
      <c r="AH303" s="86"/>
      <c r="AI303" s="87"/>
      <c r="AJ303" s="73">
        <f>AD303/X303*100</f>
        <v>74.141419270833325</v>
      </c>
      <c r="AK303" s="74"/>
    </row>
    <row r="304" spans="1:37" ht="18" customHeight="1">
      <c r="A304" s="118"/>
      <c r="B304" s="91"/>
      <c r="C304" s="90">
        <v>111</v>
      </c>
      <c r="D304" s="90"/>
      <c r="E304" s="128"/>
      <c r="F304" s="128"/>
      <c r="G304" s="91">
        <v>4111</v>
      </c>
      <c r="H304" s="91"/>
      <c r="I304" s="91"/>
      <c r="J304" s="92" t="s">
        <v>34</v>
      </c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79">
        <v>91800</v>
      </c>
      <c r="Y304" s="79"/>
      <c r="Z304" s="79"/>
      <c r="AA304" s="79"/>
      <c r="AB304" s="79"/>
      <c r="AC304" s="80"/>
      <c r="AD304" s="79">
        <v>68791.929999999993</v>
      </c>
      <c r="AE304" s="79"/>
      <c r="AF304" s="79"/>
      <c r="AG304" s="79"/>
      <c r="AH304" s="79"/>
      <c r="AI304" s="80"/>
      <c r="AJ304" s="71">
        <f t="shared" ref="AJ304:AJ318" si="13">AD304/X304*100</f>
        <v>74.936742919389971</v>
      </c>
      <c r="AK304" s="72"/>
    </row>
    <row r="305" spans="1:37" ht="18" customHeight="1">
      <c r="A305" s="118"/>
      <c r="B305" s="91"/>
      <c r="C305" s="90">
        <v>111</v>
      </c>
      <c r="D305" s="90"/>
      <c r="E305" s="128"/>
      <c r="F305" s="128"/>
      <c r="G305" s="91">
        <v>4112</v>
      </c>
      <c r="H305" s="91"/>
      <c r="I305" s="91"/>
      <c r="J305" s="217" t="s">
        <v>35</v>
      </c>
      <c r="K305" s="217"/>
      <c r="L305" s="217"/>
      <c r="M305" s="217"/>
      <c r="N305" s="217"/>
      <c r="O305" s="217"/>
      <c r="P305" s="217"/>
      <c r="Q305" s="217"/>
      <c r="R305" s="217"/>
      <c r="S305" s="217"/>
      <c r="T305" s="217"/>
      <c r="U305" s="217"/>
      <c r="V305" s="217"/>
      <c r="W305" s="217"/>
      <c r="X305" s="79">
        <v>13300</v>
      </c>
      <c r="Y305" s="79"/>
      <c r="Z305" s="79"/>
      <c r="AA305" s="79"/>
      <c r="AB305" s="79"/>
      <c r="AC305" s="80"/>
      <c r="AD305" s="79">
        <v>9248.9500000000007</v>
      </c>
      <c r="AE305" s="79"/>
      <c r="AF305" s="79"/>
      <c r="AG305" s="79"/>
      <c r="AH305" s="79"/>
      <c r="AI305" s="80"/>
      <c r="AJ305" s="71">
        <f t="shared" si="13"/>
        <v>69.540977443609037</v>
      </c>
      <c r="AK305" s="72"/>
    </row>
    <row r="306" spans="1:37" ht="18" customHeight="1">
      <c r="A306" s="118"/>
      <c r="B306" s="91"/>
      <c r="C306" s="90">
        <v>111</v>
      </c>
      <c r="D306" s="90"/>
      <c r="E306" s="128"/>
      <c r="F306" s="128"/>
      <c r="G306" s="91">
        <v>4113</v>
      </c>
      <c r="H306" s="91"/>
      <c r="I306" s="91"/>
      <c r="J306" s="92" t="s">
        <v>36</v>
      </c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79">
        <v>33200</v>
      </c>
      <c r="Y306" s="79"/>
      <c r="Z306" s="79"/>
      <c r="AA306" s="79"/>
      <c r="AB306" s="79"/>
      <c r="AC306" s="80"/>
      <c r="AD306" s="79">
        <v>24664.79</v>
      </c>
      <c r="AE306" s="79"/>
      <c r="AF306" s="79"/>
      <c r="AG306" s="79"/>
      <c r="AH306" s="79"/>
      <c r="AI306" s="80"/>
      <c r="AJ306" s="71">
        <f t="shared" si="13"/>
        <v>74.291536144578316</v>
      </c>
      <c r="AK306" s="72"/>
    </row>
    <row r="307" spans="1:37" ht="18" customHeight="1">
      <c r="A307" s="118"/>
      <c r="B307" s="91"/>
      <c r="C307" s="90">
        <v>111</v>
      </c>
      <c r="D307" s="90"/>
      <c r="E307" s="128"/>
      <c r="F307" s="128"/>
      <c r="G307" s="91">
        <v>4114</v>
      </c>
      <c r="H307" s="91"/>
      <c r="I307" s="91"/>
      <c r="J307" s="92" t="s">
        <v>37</v>
      </c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79">
        <v>13300</v>
      </c>
      <c r="Y307" s="79"/>
      <c r="Z307" s="79"/>
      <c r="AA307" s="79"/>
      <c r="AB307" s="79"/>
      <c r="AC307" s="80"/>
      <c r="AD307" s="79">
        <v>9779.14</v>
      </c>
      <c r="AE307" s="79"/>
      <c r="AF307" s="79"/>
      <c r="AG307" s="79"/>
      <c r="AH307" s="79"/>
      <c r="AI307" s="80"/>
      <c r="AJ307" s="71">
        <f t="shared" si="13"/>
        <v>73.527368421052628</v>
      </c>
      <c r="AK307" s="72"/>
    </row>
    <row r="308" spans="1:37" ht="18" customHeight="1">
      <c r="A308" s="121"/>
      <c r="B308" s="67"/>
      <c r="C308" s="66">
        <v>111</v>
      </c>
      <c r="D308" s="66"/>
      <c r="E308" s="130"/>
      <c r="F308" s="130"/>
      <c r="G308" s="67">
        <v>4115</v>
      </c>
      <c r="H308" s="67"/>
      <c r="I308" s="67"/>
      <c r="J308" s="68" t="s">
        <v>38</v>
      </c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9">
        <v>2000</v>
      </c>
      <c r="Y308" s="69"/>
      <c r="Z308" s="69"/>
      <c r="AA308" s="69"/>
      <c r="AB308" s="69"/>
      <c r="AC308" s="70"/>
      <c r="AD308" s="69">
        <v>1396.41</v>
      </c>
      <c r="AE308" s="69"/>
      <c r="AF308" s="69"/>
      <c r="AG308" s="69"/>
      <c r="AH308" s="69"/>
      <c r="AI308" s="70"/>
      <c r="AJ308" s="71">
        <f t="shared" si="13"/>
        <v>69.82050000000001</v>
      </c>
      <c r="AK308" s="72"/>
    </row>
    <row r="309" spans="1:37" ht="18" customHeight="1">
      <c r="A309" s="116"/>
      <c r="B309" s="117"/>
      <c r="C309" s="122"/>
      <c r="D309" s="122"/>
      <c r="E309" s="127">
        <v>412</v>
      </c>
      <c r="F309" s="127"/>
      <c r="G309" s="216" t="s">
        <v>39</v>
      </c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85">
        <f>SUM(X310:X310)</f>
        <v>4400</v>
      </c>
      <c r="Y309" s="86"/>
      <c r="Z309" s="86"/>
      <c r="AA309" s="86"/>
      <c r="AB309" s="86"/>
      <c r="AC309" s="87"/>
      <c r="AD309" s="85">
        <f>SUM(AD310:AD310)</f>
        <v>2921.89</v>
      </c>
      <c r="AE309" s="86"/>
      <c r="AF309" s="86"/>
      <c r="AG309" s="86"/>
      <c r="AH309" s="86"/>
      <c r="AI309" s="87"/>
      <c r="AJ309" s="73">
        <f t="shared" si="13"/>
        <v>66.406590909090895</v>
      </c>
      <c r="AK309" s="74"/>
    </row>
    <row r="310" spans="1:37" ht="18" customHeight="1">
      <c r="A310" s="118"/>
      <c r="B310" s="91"/>
      <c r="C310" s="90">
        <v>111</v>
      </c>
      <c r="D310" s="90"/>
      <c r="E310" s="128"/>
      <c r="F310" s="128"/>
      <c r="G310" s="91">
        <v>4123</v>
      </c>
      <c r="H310" s="91"/>
      <c r="I310" s="91"/>
      <c r="J310" s="92" t="s">
        <v>40</v>
      </c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79">
        <v>4400</v>
      </c>
      <c r="Y310" s="79"/>
      <c r="Z310" s="79"/>
      <c r="AA310" s="79"/>
      <c r="AB310" s="79"/>
      <c r="AC310" s="80"/>
      <c r="AD310" s="79">
        <v>2921.89</v>
      </c>
      <c r="AE310" s="79"/>
      <c r="AF310" s="79"/>
      <c r="AG310" s="79"/>
      <c r="AH310" s="79"/>
      <c r="AI310" s="80"/>
      <c r="AJ310" s="71">
        <f t="shared" si="13"/>
        <v>66.406590909090895</v>
      </c>
      <c r="AK310" s="72"/>
    </row>
    <row r="311" spans="1:37" ht="18" customHeight="1">
      <c r="A311" s="116"/>
      <c r="B311" s="117"/>
      <c r="C311" s="122"/>
      <c r="D311" s="122"/>
      <c r="E311" s="127">
        <v>413</v>
      </c>
      <c r="F311" s="127"/>
      <c r="G311" s="216" t="s">
        <v>44</v>
      </c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85">
        <f>SUM(X312:X313)</f>
        <v>1950</v>
      </c>
      <c r="Y311" s="86"/>
      <c r="Z311" s="86"/>
      <c r="AA311" s="86"/>
      <c r="AB311" s="86"/>
      <c r="AC311" s="87"/>
      <c r="AD311" s="85">
        <f>SUM(AD312:AD313)</f>
        <v>1838.45</v>
      </c>
      <c r="AE311" s="86"/>
      <c r="AF311" s="86"/>
      <c r="AG311" s="86"/>
      <c r="AH311" s="86"/>
      <c r="AI311" s="87"/>
      <c r="AJ311" s="73">
        <f t="shared" si="13"/>
        <v>94.279487179487191</v>
      </c>
      <c r="AK311" s="74"/>
    </row>
    <row r="312" spans="1:37" ht="18" customHeight="1">
      <c r="A312" s="118"/>
      <c r="B312" s="91"/>
      <c r="C312" s="90">
        <v>111</v>
      </c>
      <c r="D312" s="90"/>
      <c r="E312" s="128"/>
      <c r="F312" s="128"/>
      <c r="G312" s="91">
        <v>4131</v>
      </c>
      <c r="H312" s="91"/>
      <c r="I312" s="91"/>
      <c r="J312" s="92" t="s">
        <v>45</v>
      </c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79">
        <v>1500</v>
      </c>
      <c r="Y312" s="79"/>
      <c r="Z312" s="79"/>
      <c r="AA312" s="79"/>
      <c r="AB312" s="79"/>
      <c r="AC312" s="80"/>
      <c r="AD312" s="79">
        <v>1458.45</v>
      </c>
      <c r="AE312" s="79"/>
      <c r="AF312" s="79"/>
      <c r="AG312" s="79"/>
      <c r="AH312" s="79"/>
      <c r="AI312" s="80"/>
      <c r="AJ312" s="71">
        <f t="shared" si="13"/>
        <v>97.23</v>
      </c>
      <c r="AK312" s="72"/>
    </row>
    <row r="313" spans="1:37" ht="18" customHeight="1">
      <c r="A313" s="121"/>
      <c r="B313" s="67"/>
      <c r="C313" s="66">
        <v>111</v>
      </c>
      <c r="D313" s="66"/>
      <c r="E313" s="130"/>
      <c r="F313" s="130"/>
      <c r="G313" s="67">
        <v>4133</v>
      </c>
      <c r="H313" s="67"/>
      <c r="I313" s="67"/>
      <c r="J313" s="218" t="s">
        <v>46</v>
      </c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69">
        <v>450</v>
      </c>
      <c r="Y313" s="69"/>
      <c r="Z313" s="69"/>
      <c r="AA313" s="69"/>
      <c r="AB313" s="69"/>
      <c r="AC313" s="70"/>
      <c r="AD313" s="69">
        <v>380</v>
      </c>
      <c r="AE313" s="69"/>
      <c r="AF313" s="69"/>
      <c r="AG313" s="69"/>
      <c r="AH313" s="69"/>
      <c r="AI313" s="70"/>
      <c r="AJ313" s="71">
        <f t="shared" si="13"/>
        <v>84.444444444444443</v>
      </c>
      <c r="AK313" s="72"/>
    </row>
    <row r="314" spans="1:37" ht="18" customHeight="1">
      <c r="A314" s="116"/>
      <c r="B314" s="117"/>
      <c r="C314" s="122"/>
      <c r="D314" s="122"/>
      <c r="E314" s="127">
        <v>414</v>
      </c>
      <c r="F314" s="127"/>
      <c r="G314" s="216" t="s">
        <v>49</v>
      </c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85">
        <f>SUM(X315:X318)</f>
        <v>7000</v>
      </c>
      <c r="Y314" s="86"/>
      <c r="Z314" s="86"/>
      <c r="AA314" s="86"/>
      <c r="AB314" s="86"/>
      <c r="AC314" s="87"/>
      <c r="AD314" s="85">
        <f>SUM(AD315:AD318)</f>
        <v>3312.48</v>
      </c>
      <c r="AE314" s="86"/>
      <c r="AF314" s="86"/>
      <c r="AG314" s="86"/>
      <c r="AH314" s="86"/>
      <c r="AI314" s="87"/>
      <c r="AJ314" s="73">
        <f t="shared" si="13"/>
        <v>47.321142857142853</v>
      </c>
      <c r="AK314" s="74"/>
    </row>
    <row r="315" spans="1:37" ht="18" customHeight="1">
      <c r="A315" s="118"/>
      <c r="B315" s="91"/>
      <c r="C315" s="90">
        <v>111</v>
      </c>
      <c r="D315" s="90"/>
      <c r="E315" s="128"/>
      <c r="F315" s="128"/>
      <c r="G315" s="91">
        <v>4141</v>
      </c>
      <c r="H315" s="91"/>
      <c r="I315" s="91"/>
      <c r="J315" s="92" t="s">
        <v>50</v>
      </c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79">
        <v>1500</v>
      </c>
      <c r="Y315" s="79"/>
      <c r="Z315" s="79"/>
      <c r="AA315" s="79"/>
      <c r="AB315" s="79"/>
      <c r="AC315" s="80"/>
      <c r="AD315" s="79">
        <v>18</v>
      </c>
      <c r="AE315" s="79"/>
      <c r="AF315" s="79"/>
      <c r="AG315" s="79"/>
      <c r="AH315" s="79"/>
      <c r="AI315" s="80"/>
      <c r="AJ315" s="71">
        <f t="shared" si="13"/>
        <v>1.2</v>
      </c>
      <c r="AK315" s="72"/>
    </row>
    <row r="316" spans="1:37" ht="18" customHeight="1">
      <c r="A316" s="119"/>
      <c r="B316" s="120"/>
      <c r="C316" s="90">
        <v>460</v>
      </c>
      <c r="D316" s="90"/>
      <c r="E316" s="129"/>
      <c r="F316" s="129"/>
      <c r="G316" s="91">
        <v>4143</v>
      </c>
      <c r="H316" s="91"/>
      <c r="I316" s="91"/>
      <c r="J316" s="92" t="s">
        <v>52</v>
      </c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79">
        <v>1500</v>
      </c>
      <c r="Y316" s="79"/>
      <c r="Z316" s="79"/>
      <c r="AA316" s="79"/>
      <c r="AB316" s="79"/>
      <c r="AC316" s="80"/>
      <c r="AD316" s="79">
        <v>1379.18</v>
      </c>
      <c r="AE316" s="79"/>
      <c r="AF316" s="79"/>
      <c r="AG316" s="79"/>
      <c r="AH316" s="79"/>
      <c r="AI316" s="80"/>
      <c r="AJ316" s="71">
        <f t="shared" si="13"/>
        <v>91.945333333333338</v>
      </c>
      <c r="AK316" s="72"/>
    </row>
    <row r="317" spans="1:37" ht="18" customHeight="1">
      <c r="A317" s="119"/>
      <c r="B317" s="120"/>
      <c r="C317" s="90">
        <v>111</v>
      </c>
      <c r="D317" s="90"/>
      <c r="E317" s="129"/>
      <c r="F317" s="129"/>
      <c r="G317" s="91">
        <v>4148</v>
      </c>
      <c r="H317" s="91"/>
      <c r="I317" s="91"/>
      <c r="J317" s="92" t="s">
        <v>182</v>
      </c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79">
        <v>500</v>
      </c>
      <c r="Y317" s="79"/>
      <c r="Z317" s="79"/>
      <c r="AA317" s="79"/>
      <c r="AB317" s="79"/>
      <c r="AC317" s="80"/>
      <c r="AD317" s="79">
        <v>0</v>
      </c>
      <c r="AE317" s="79"/>
      <c r="AF317" s="79"/>
      <c r="AG317" s="79"/>
      <c r="AH317" s="79"/>
      <c r="AI317" s="80"/>
      <c r="AJ317" s="71">
        <f t="shared" si="13"/>
        <v>0</v>
      </c>
      <c r="AK317" s="72"/>
    </row>
    <row r="318" spans="1:37" ht="18" customHeight="1">
      <c r="A318" s="121"/>
      <c r="B318" s="67"/>
      <c r="C318" s="66">
        <v>111</v>
      </c>
      <c r="D318" s="66"/>
      <c r="E318" s="130"/>
      <c r="F318" s="130"/>
      <c r="G318" s="67">
        <v>4149</v>
      </c>
      <c r="H318" s="67"/>
      <c r="I318" s="67"/>
      <c r="J318" s="68" t="s">
        <v>57</v>
      </c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9">
        <v>3500</v>
      </c>
      <c r="Y318" s="69"/>
      <c r="Z318" s="69"/>
      <c r="AA318" s="69"/>
      <c r="AB318" s="69"/>
      <c r="AC318" s="70"/>
      <c r="AD318" s="69">
        <v>1915.3</v>
      </c>
      <c r="AE318" s="69"/>
      <c r="AF318" s="69"/>
      <c r="AG318" s="69"/>
      <c r="AH318" s="69"/>
      <c r="AI318" s="70"/>
      <c r="AJ318" s="71">
        <f t="shared" si="13"/>
        <v>54.722857142857137</v>
      </c>
      <c r="AK318" s="72"/>
    </row>
    <row r="319" spans="1:37" ht="18" customHeight="1">
      <c r="A319" s="137">
        <v>5</v>
      </c>
      <c r="B319" s="138"/>
      <c r="C319" s="114" t="s">
        <v>95</v>
      </c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205">
        <f>X303+X309+X311+X314</f>
        <v>166950</v>
      </c>
      <c r="Y319" s="206"/>
      <c r="Z319" s="206"/>
      <c r="AA319" s="206"/>
      <c r="AB319" s="206"/>
      <c r="AC319" s="207"/>
      <c r="AD319" s="205">
        <f>AD303+AD309+AD311+AD314</f>
        <v>121954.03999999998</v>
      </c>
      <c r="AE319" s="206"/>
      <c r="AF319" s="206"/>
      <c r="AG319" s="206"/>
      <c r="AH319" s="206"/>
      <c r="AI319" s="207"/>
      <c r="AJ319" s="168">
        <f>AD319/X319*100</f>
        <v>73.048241988619338</v>
      </c>
      <c r="AK319" s="169"/>
    </row>
    <row r="320" spans="1:37" ht="18" customHeight="1">
      <c r="A320" s="139"/>
      <c r="B320" s="140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208"/>
      <c r="Y320" s="209"/>
      <c r="Z320" s="209"/>
      <c r="AA320" s="209"/>
      <c r="AB320" s="209"/>
      <c r="AC320" s="210"/>
      <c r="AD320" s="208"/>
      <c r="AE320" s="209"/>
      <c r="AF320" s="209"/>
      <c r="AG320" s="209"/>
      <c r="AH320" s="209"/>
      <c r="AI320" s="210"/>
      <c r="AJ320" s="170" t="e">
        <f>AD320/X320*100</f>
        <v>#DIV/0!</v>
      </c>
      <c r="AK320" s="171"/>
    </row>
    <row r="322" spans="1:37" ht="29.25" hidden="1" customHeight="1"/>
    <row r="323" spans="1:37" ht="18" customHeight="1">
      <c r="A323" s="88" t="s">
        <v>90</v>
      </c>
      <c r="B323" s="81"/>
      <c r="C323" s="81" t="s">
        <v>91</v>
      </c>
      <c r="D323" s="81"/>
      <c r="E323" s="203" t="s">
        <v>92</v>
      </c>
      <c r="F323" s="203"/>
      <c r="G323" s="81" t="s">
        <v>92</v>
      </c>
      <c r="H323" s="81"/>
      <c r="I323" s="81" t="s">
        <v>93</v>
      </c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 t="s">
        <v>200</v>
      </c>
      <c r="Y323" s="81"/>
      <c r="Z323" s="81"/>
      <c r="AA323" s="81"/>
      <c r="AB323" s="81"/>
      <c r="AC323" s="82"/>
      <c r="AD323" s="81" t="s">
        <v>198</v>
      </c>
      <c r="AE323" s="81"/>
      <c r="AF323" s="81"/>
      <c r="AG323" s="81"/>
      <c r="AH323" s="81"/>
      <c r="AI323" s="82"/>
      <c r="AJ323" s="75" t="s">
        <v>123</v>
      </c>
      <c r="AK323" s="76"/>
    </row>
    <row r="324" spans="1:37" ht="18" customHeight="1">
      <c r="A324" s="89"/>
      <c r="B324" s="83"/>
      <c r="C324" s="83"/>
      <c r="D324" s="83"/>
      <c r="E324" s="204"/>
      <c r="F324" s="204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4"/>
      <c r="AD324" s="83"/>
      <c r="AE324" s="83"/>
      <c r="AF324" s="83"/>
      <c r="AG324" s="83"/>
      <c r="AH324" s="83"/>
      <c r="AI324" s="84"/>
      <c r="AJ324" s="77"/>
      <c r="AK324" s="78"/>
    </row>
    <row r="325" spans="1:37" ht="18" customHeight="1">
      <c r="A325" s="211">
        <v>6</v>
      </c>
      <c r="B325" s="212"/>
      <c r="C325" s="221" t="s">
        <v>184</v>
      </c>
      <c r="D325" s="222"/>
      <c r="E325" s="222"/>
      <c r="F325" s="222"/>
      <c r="G325" s="222"/>
      <c r="H325" s="222"/>
      <c r="I325" s="222"/>
      <c r="J325" s="222"/>
      <c r="K325" s="222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  <c r="W325" s="222"/>
      <c r="X325" s="222"/>
      <c r="Y325" s="222"/>
      <c r="Z325" s="222"/>
      <c r="AA325" s="222"/>
      <c r="AB325" s="222"/>
      <c r="AC325" s="222"/>
      <c r="AD325" s="222"/>
      <c r="AE325" s="222"/>
      <c r="AF325" s="222"/>
      <c r="AG325" s="222"/>
      <c r="AH325" s="222"/>
      <c r="AI325" s="222"/>
      <c r="AJ325" s="222"/>
      <c r="AK325" s="223"/>
    </row>
    <row r="326" spans="1:37" ht="18" customHeight="1">
      <c r="A326" s="213"/>
      <c r="B326" s="214"/>
      <c r="C326" s="224"/>
      <c r="D326" s="225"/>
      <c r="E326" s="225"/>
      <c r="F326" s="225"/>
      <c r="G326" s="225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25"/>
      <c r="Y326" s="225"/>
      <c r="Z326" s="225"/>
      <c r="AA326" s="225"/>
      <c r="AB326" s="225"/>
      <c r="AC326" s="225"/>
      <c r="AD326" s="225"/>
      <c r="AE326" s="225"/>
      <c r="AF326" s="225"/>
      <c r="AG326" s="225"/>
      <c r="AH326" s="225"/>
      <c r="AI326" s="225"/>
      <c r="AJ326" s="225"/>
      <c r="AK326" s="226"/>
    </row>
    <row r="327" spans="1:37" ht="18" customHeight="1">
      <c r="A327" s="116"/>
      <c r="B327" s="117"/>
      <c r="C327" s="122"/>
      <c r="D327" s="122"/>
      <c r="E327" s="127">
        <v>411</v>
      </c>
      <c r="F327" s="127"/>
      <c r="G327" s="215" t="s">
        <v>33</v>
      </c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85">
        <f>SUM(X328:X332)</f>
        <v>62300</v>
      </c>
      <c r="Y327" s="86"/>
      <c r="Z327" s="86"/>
      <c r="AA327" s="86"/>
      <c r="AB327" s="86"/>
      <c r="AC327" s="87"/>
      <c r="AD327" s="85">
        <f>SUM(AD328:AD332)</f>
        <v>48805.350000000006</v>
      </c>
      <c r="AE327" s="86"/>
      <c r="AF327" s="86"/>
      <c r="AG327" s="86"/>
      <c r="AH327" s="86"/>
      <c r="AI327" s="87"/>
      <c r="AJ327" s="73">
        <f>AD327/X327*100</f>
        <v>78.339245585874806</v>
      </c>
      <c r="AK327" s="74"/>
    </row>
    <row r="328" spans="1:37" ht="18" customHeight="1">
      <c r="A328" s="118"/>
      <c r="B328" s="91"/>
      <c r="C328" s="90">
        <v>111</v>
      </c>
      <c r="D328" s="90"/>
      <c r="E328" s="128"/>
      <c r="F328" s="128"/>
      <c r="G328" s="91">
        <v>4111</v>
      </c>
      <c r="H328" s="91"/>
      <c r="I328" s="91"/>
      <c r="J328" s="92" t="s">
        <v>34</v>
      </c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79">
        <v>37100</v>
      </c>
      <c r="Y328" s="79"/>
      <c r="Z328" s="79"/>
      <c r="AA328" s="79"/>
      <c r="AB328" s="79"/>
      <c r="AC328" s="80"/>
      <c r="AD328" s="79">
        <v>29965.75</v>
      </c>
      <c r="AE328" s="79"/>
      <c r="AF328" s="79"/>
      <c r="AG328" s="79"/>
      <c r="AH328" s="79"/>
      <c r="AI328" s="80"/>
      <c r="AJ328" s="71">
        <f t="shared" ref="AJ328:AJ344" si="14">AD328/X328*100</f>
        <v>80.770215633423177</v>
      </c>
      <c r="AK328" s="72"/>
    </row>
    <row r="329" spans="1:37" ht="18" customHeight="1">
      <c r="A329" s="118"/>
      <c r="B329" s="91"/>
      <c r="C329" s="90">
        <v>111</v>
      </c>
      <c r="D329" s="90"/>
      <c r="E329" s="128"/>
      <c r="F329" s="128"/>
      <c r="G329" s="91">
        <v>4112</v>
      </c>
      <c r="H329" s="91"/>
      <c r="I329" s="91"/>
      <c r="J329" s="217" t="s">
        <v>35</v>
      </c>
      <c r="K329" s="217"/>
      <c r="L329" s="217"/>
      <c r="M329" s="217"/>
      <c r="N329" s="217"/>
      <c r="O329" s="217"/>
      <c r="P329" s="217"/>
      <c r="Q329" s="217"/>
      <c r="R329" s="217"/>
      <c r="S329" s="217"/>
      <c r="T329" s="217"/>
      <c r="U329" s="217"/>
      <c r="V329" s="217"/>
      <c r="W329" s="217"/>
      <c r="X329" s="79">
        <v>5500</v>
      </c>
      <c r="Y329" s="79"/>
      <c r="Z329" s="79"/>
      <c r="AA329" s="79"/>
      <c r="AB329" s="79"/>
      <c r="AC329" s="80"/>
      <c r="AD329" s="79">
        <v>3984.47</v>
      </c>
      <c r="AE329" s="79"/>
      <c r="AF329" s="79"/>
      <c r="AG329" s="79"/>
      <c r="AH329" s="79"/>
      <c r="AI329" s="80"/>
      <c r="AJ329" s="71">
        <f t="shared" si="14"/>
        <v>72.444909090909078</v>
      </c>
      <c r="AK329" s="72"/>
    </row>
    <row r="330" spans="1:37" ht="18" customHeight="1">
      <c r="A330" s="118"/>
      <c r="B330" s="91"/>
      <c r="C330" s="90">
        <v>111</v>
      </c>
      <c r="D330" s="90"/>
      <c r="E330" s="128"/>
      <c r="F330" s="128"/>
      <c r="G330" s="91">
        <v>4113</v>
      </c>
      <c r="H330" s="91"/>
      <c r="I330" s="91"/>
      <c r="J330" s="92" t="s">
        <v>36</v>
      </c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79">
        <v>13300</v>
      </c>
      <c r="Y330" s="79"/>
      <c r="Z330" s="79"/>
      <c r="AA330" s="79"/>
      <c r="AB330" s="79"/>
      <c r="AC330" s="80"/>
      <c r="AD330" s="79">
        <v>10230.89</v>
      </c>
      <c r="AE330" s="79"/>
      <c r="AF330" s="79"/>
      <c r="AG330" s="79"/>
      <c r="AH330" s="79"/>
      <c r="AI330" s="80"/>
      <c r="AJ330" s="71">
        <f t="shared" si="14"/>
        <v>76.92398496240601</v>
      </c>
      <c r="AK330" s="72"/>
    </row>
    <row r="331" spans="1:37" ht="18" customHeight="1">
      <c r="A331" s="118"/>
      <c r="B331" s="91"/>
      <c r="C331" s="90">
        <v>111</v>
      </c>
      <c r="D331" s="90"/>
      <c r="E331" s="128"/>
      <c r="F331" s="128"/>
      <c r="G331" s="91">
        <v>4114</v>
      </c>
      <c r="H331" s="91"/>
      <c r="I331" s="91"/>
      <c r="J331" s="92" t="s">
        <v>37</v>
      </c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79">
        <v>5500</v>
      </c>
      <c r="Y331" s="79"/>
      <c r="Z331" s="79"/>
      <c r="AA331" s="79"/>
      <c r="AB331" s="79"/>
      <c r="AC331" s="80"/>
      <c r="AD331" s="79">
        <v>4026.33</v>
      </c>
      <c r="AE331" s="79"/>
      <c r="AF331" s="79"/>
      <c r="AG331" s="79"/>
      <c r="AH331" s="79"/>
      <c r="AI331" s="80"/>
      <c r="AJ331" s="71">
        <f t="shared" si="14"/>
        <v>73.205999999999989</v>
      </c>
      <c r="AK331" s="72"/>
    </row>
    <row r="332" spans="1:37" ht="18" customHeight="1">
      <c r="A332" s="121"/>
      <c r="B332" s="67"/>
      <c r="C332" s="66">
        <v>111</v>
      </c>
      <c r="D332" s="66"/>
      <c r="E332" s="130"/>
      <c r="F332" s="130"/>
      <c r="G332" s="67">
        <v>4115</v>
      </c>
      <c r="H332" s="67"/>
      <c r="I332" s="67"/>
      <c r="J332" s="68" t="s">
        <v>38</v>
      </c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9">
        <v>900</v>
      </c>
      <c r="Y332" s="69"/>
      <c r="Z332" s="69"/>
      <c r="AA332" s="69"/>
      <c r="AB332" s="69"/>
      <c r="AC332" s="70"/>
      <c r="AD332" s="69">
        <v>597.91</v>
      </c>
      <c r="AE332" s="69"/>
      <c r="AF332" s="69"/>
      <c r="AG332" s="69"/>
      <c r="AH332" s="69"/>
      <c r="AI332" s="70"/>
      <c r="AJ332" s="71">
        <f t="shared" si="14"/>
        <v>66.434444444444438</v>
      </c>
      <c r="AK332" s="72"/>
    </row>
    <row r="333" spans="1:37" ht="18" customHeight="1">
      <c r="A333" s="116"/>
      <c r="B333" s="117"/>
      <c r="C333" s="122"/>
      <c r="D333" s="122"/>
      <c r="E333" s="127">
        <v>412</v>
      </c>
      <c r="F333" s="127"/>
      <c r="G333" s="216" t="s">
        <v>39</v>
      </c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85">
        <f>SUM(X334:X334)</f>
        <v>2400</v>
      </c>
      <c r="Y333" s="86"/>
      <c r="Z333" s="86"/>
      <c r="AA333" s="86"/>
      <c r="AB333" s="86"/>
      <c r="AC333" s="87"/>
      <c r="AD333" s="85">
        <f>SUM(AD334:AD334)</f>
        <v>1683.46</v>
      </c>
      <c r="AE333" s="86"/>
      <c r="AF333" s="86"/>
      <c r="AG333" s="86"/>
      <c r="AH333" s="86"/>
      <c r="AI333" s="87"/>
      <c r="AJ333" s="73">
        <f t="shared" si="14"/>
        <v>70.144166666666663</v>
      </c>
      <c r="AK333" s="74"/>
    </row>
    <row r="334" spans="1:37" ht="18" customHeight="1">
      <c r="A334" s="118"/>
      <c r="B334" s="91"/>
      <c r="C334" s="90">
        <v>111</v>
      </c>
      <c r="D334" s="90"/>
      <c r="E334" s="128"/>
      <c r="F334" s="128"/>
      <c r="G334" s="91">
        <v>4123</v>
      </c>
      <c r="H334" s="91"/>
      <c r="I334" s="91"/>
      <c r="J334" s="92" t="s">
        <v>40</v>
      </c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79">
        <v>2400</v>
      </c>
      <c r="Y334" s="79"/>
      <c r="Z334" s="79"/>
      <c r="AA334" s="79"/>
      <c r="AB334" s="79"/>
      <c r="AC334" s="80"/>
      <c r="AD334" s="79">
        <v>1683.46</v>
      </c>
      <c r="AE334" s="79"/>
      <c r="AF334" s="79"/>
      <c r="AG334" s="79"/>
      <c r="AH334" s="79"/>
      <c r="AI334" s="80"/>
      <c r="AJ334" s="71">
        <f t="shared" si="14"/>
        <v>70.144166666666663</v>
      </c>
      <c r="AK334" s="72"/>
    </row>
    <row r="335" spans="1:37" ht="18" customHeight="1">
      <c r="A335" s="116"/>
      <c r="B335" s="117"/>
      <c r="C335" s="122"/>
      <c r="D335" s="122"/>
      <c r="E335" s="127">
        <v>413</v>
      </c>
      <c r="F335" s="127"/>
      <c r="G335" s="216" t="s">
        <v>44</v>
      </c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85">
        <f>SUM(X336:X337)</f>
        <v>3000</v>
      </c>
      <c r="Y335" s="86"/>
      <c r="Z335" s="86"/>
      <c r="AA335" s="86"/>
      <c r="AB335" s="86"/>
      <c r="AC335" s="87"/>
      <c r="AD335" s="85">
        <f>SUM(AD336:AD337)</f>
        <v>563.78</v>
      </c>
      <c r="AE335" s="86"/>
      <c r="AF335" s="86"/>
      <c r="AG335" s="86"/>
      <c r="AH335" s="86"/>
      <c r="AI335" s="87"/>
      <c r="AJ335" s="73">
        <f t="shared" si="14"/>
        <v>18.792666666666666</v>
      </c>
      <c r="AK335" s="74"/>
    </row>
    <row r="336" spans="1:37" ht="18" customHeight="1">
      <c r="A336" s="118"/>
      <c r="B336" s="91"/>
      <c r="C336" s="90">
        <v>111</v>
      </c>
      <c r="D336" s="90"/>
      <c r="E336" s="128"/>
      <c r="F336" s="128"/>
      <c r="G336" s="91">
        <v>4131</v>
      </c>
      <c r="H336" s="91"/>
      <c r="I336" s="91"/>
      <c r="J336" s="92" t="s">
        <v>45</v>
      </c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79">
        <v>2000</v>
      </c>
      <c r="Y336" s="79"/>
      <c r="Z336" s="79"/>
      <c r="AA336" s="79"/>
      <c r="AB336" s="79"/>
      <c r="AC336" s="80"/>
      <c r="AD336" s="79">
        <v>563.78</v>
      </c>
      <c r="AE336" s="79"/>
      <c r="AF336" s="79"/>
      <c r="AG336" s="79"/>
      <c r="AH336" s="79"/>
      <c r="AI336" s="80"/>
      <c r="AJ336" s="71">
        <f t="shared" si="14"/>
        <v>28.188999999999997</v>
      </c>
      <c r="AK336" s="72"/>
    </row>
    <row r="337" spans="1:37" ht="18" customHeight="1">
      <c r="A337" s="121"/>
      <c r="B337" s="67"/>
      <c r="C337" s="66">
        <v>111</v>
      </c>
      <c r="D337" s="66"/>
      <c r="E337" s="130"/>
      <c r="F337" s="130"/>
      <c r="G337" s="67">
        <v>4133</v>
      </c>
      <c r="H337" s="67"/>
      <c r="I337" s="67"/>
      <c r="J337" s="218" t="s">
        <v>46</v>
      </c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69">
        <v>1000</v>
      </c>
      <c r="Y337" s="69"/>
      <c r="Z337" s="69"/>
      <c r="AA337" s="69"/>
      <c r="AB337" s="69"/>
      <c r="AC337" s="70"/>
      <c r="AD337" s="69">
        <v>0</v>
      </c>
      <c r="AE337" s="69"/>
      <c r="AF337" s="69"/>
      <c r="AG337" s="69"/>
      <c r="AH337" s="69"/>
      <c r="AI337" s="70"/>
      <c r="AJ337" s="71">
        <f t="shared" si="14"/>
        <v>0</v>
      </c>
      <c r="AK337" s="72"/>
    </row>
    <row r="338" spans="1:37" ht="18" customHeight="1">
      <c r="A338" s="116"/>
      <c r="B338" s="117"/>
      <c r="C338" s="122"/>
      <c r="D338" s="122"/>
      <c r="E338" s="127">
        <v>414</v>
      </c>
      <c r="F338" s="127"/>
      <c r="G338" s="216" t="s">
        <v>49</v>
      </c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85">
        <f>SUM(X339:X342)</f>
        <v>9000</v>
      </c>
      <c r="Y338" s="86"/>
      <c r="Z338" s="86"/>
      <c r="AA338" s="86"/>
      <c r="AB338" s="86"/>
      <c r="AC338" s="87"/>
      <c r="AD338" s="85">
        <f>SUM(AD339:AD342)</f>
        <v>2495.25</v>
      </c>
      <c r="AE338" s="86"/>
      <c r="AF338" s="86"/>
      <c r="AG338" s="86"/>
      <c r="AH338" s="86"/>
      <c r="AI338" s="87"/>
      <c r="AJ338" s="73">
        <f t="shared" si="14"/>
        <v>27.725000000000001</v>
      </c>
      <c r="AK338" s="74"/>
    </row>
    <row r="339" spans="1:37" ht="18" customHeight="1">
      <c r="A339" s="118"/>
      <c r="B339" s="91"/>
      <c r="C339" s="90">
        <v>111</v>
      </c>
      <c r="D339" s="90"/>
      <c r="E339" s="128"/>
      <c r="F339" s="128"/>
      <c r="G339" s="91">
        <v>4141</v>
      </c>
      <c r="H339" s="91"/>
      <c r="I339" s="91"/>
      <c r="J339" s="92" t="s">
        <v>50</v>
      </c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79">
        <v>5000</v>
      </c>
      <c r="Y339" s="79"/>
      <c r="Z339" s="79"/>
      <c r="AA339" s="79"/>
      <c r="AB339" s="79"/>
      <c r="AC339" s="80"/>
      <c r="AD339" s="79">
        <v>0</v>
      </c>
      <c r="AE339" s="79"/>
      <c r="AF339" s="79"/>
      <c r="AG339" s="79"/>
      <c r="AH339" s="79"/>
      <c r="AI339" s="80"/>
      <c r="AJ339" s="71">
        <f t="shared" si="14"/>
        <v>0</v>
      </c>
      <c r="AK339" s="72"/>
    </row>
    <row r="340" spans="1:37" ht="18" customHeight="1">
      <c r="A340" s="119"/>
      <c r="B340" s="120"/>
      <c r="C340" s="90">
        <v>460</v>
      </c>
      <c r="D340" s="90"/>
      <c r="E340" s="129"/>
      <c r="F340" s="129"/>
      <c r="G340" s="91">
        <v>4143</v>
      </c>
      <c r="H340" s="91"/>
      <c r="I340" s="91"/>
      <c r="J340" s="92" t="s">
        <v>52</v>
      </c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79">
        <v>1000</v>
      </c>
      <c r="Y340" s="79"/>
      <c r="Z340" s="79"/>
      <c r="AA340" s="79"/>
      <c r="AB340" s="79"/>
      <c r="AC340" s="80"/>
      <c r="AD340" s="79">
        <v>442.88</v>
      </c>
      <c r="AE340" s="79"/>
      <c r="AF340" s="79"/>
      <c r="AG340" s="79"/>
      <c r="AH340" s="79"/>
      <c r="AI340" s="80"/>
      <c r="AJ340" s="71">
        <f t="shared" si="14"/>
        <v>44.287999999999997</v>
      </c>
      <c r="AK340" s="72"/>
    </row>
    <row r="341" spans="1:37" ht="18" customHeight="1">
      <c r="A341" s="119"/>
      <c r="B341" s="120"/>
      <c r="C341" s="90">
        <v>111</v>
      </c>
      <c r="D341" s="90"/>
      <c r="E341" s="129"/>
      <c r="F341" s="129"/>
      <c r="G341" s="91">
        <v>4148</v>
      </c>
      <c r="H341" s="91"/>
      <c r="I341" s="91"/>
      <c r="J341" s="92" t="s">
        <v>56</v>
      </c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79">
        <v>1000</v>
      </c>
      <c r="Y341" s="79"/>
      <c r="Z341" s="79"/>
      <c r="AA341" s="79"/>
      <c r="AB341" s="79"/>
      <c r="AC341" s="80"/>
      <c r="AD341" s="79">
        <v>400</v>
      </c>
      <c r="AE341" s="79"/>
      <c r="AF341" s="79"/>
      <c r="AG341" s="79"/>
      <c r="AH341" s="79"/>
      <c r="AI341" s="80"/>
      <c r="AJ341" s="71">
        <f t="shared" si="14"/>
        <v>40</v>
      </c>
      <c r="AK341" s="72"/>
    </row>
    <row r="342" spans="1:37" ht="18" customHeight="1">
      <c r="A342" s="121"/>
      <c r="B342" s="67"/>
      <c r="C342" s="66">
        <v>111</v>
      </c>
      <c r="D342" s="66"/>
      <c r="E342" s="130"/>
      <c r="F342" s="130"/>
      <c r="G342" s="67">
        <v>4149</v>
      </c>
      <c r="H342" s="67"/>
      <c r="I342" s="67"/>
      <c r="J342" s="68" t="s">
        <v>57</v>
      </c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9">
        <v>2000</v>
      </c>
      <c r="Y342" s="69"/>
      <c r="Z342" s="69"/>
      <c r="AA342" s="69"/>
      <c r="AB342" s="69"/>
      <c r="AC342" s="70"/>
      <c r="AD342" s="69">
        <v>1652.37</v>
      </c>
      <c r="AE342" s="69"/>
      <c r="AF342" s="69"/>
      <c r="AG342" s="69"/>
      <c r="AH342" s="69"/>
      <c r="AI342" s="70"/>
      <c r="AJ342" s="71">
        <f t="shared" si="14"/>
        <v>82.618499999999997</v>
      </c>
      <c r="AK342" s="72"/>
    </row>
    <row r="343" spans="1:37" ht="18" customHeight="1">
      <c r="A343" s="137">
        <v>6</v>
      </c>
      <c r="B343" s="138"/>
      <c r="C343" s="114" t="s">
        <v>95</v>
      </c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205">
        <f>X327+X333+X335+X338</f>
        <v>76700</v>
      </c>
      <c r="Y343" s="206"/>
      <c r="Z343" s="206"/>
      <c r="AA343" s="206"/>
      <c r="AB343" s="206"/>
      <c r="AC343" s="207"/>
      <c r="AD343" s="205">
        <f>AD327+AD333+AD335+AD338</f>
        <v>53547.840000000004</v>
      </c>
      <c r="AE343" s="206"/>
      <c r="AF343" s="206"/>
      <c r="AG343" s="206"/>
      <c r="AH343" s="206"/>
      <c r="AI343" s="207"/>
      <c r="AJ343" s="168">
        <f t="shared" si="14"/>
        <v>69.814654498044334</v>
      </c>
      <c r="AK343" s="169"/>
    </row>
    <row r="344" spans="1:37" ht="18" customHeight="1">
      <c r="A344" s="139"/>
      <c r="B344" s="140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208"/>
      <c r="Y344" s="209"/>
      <c r="Z344" s="209"/>
      <c r="AA344" s="209"/>
      <c r="AB344" s="209"/>
      <c r="AC344" s="210"/>
      <c r="AD344" s="208"/>
      <c r="AE344" s="209"/>
      <c r="AF344" s="209"/>
      <c r="AG344" s="209"/>
      <c r="AH344" s="209"/>
      <c r="AI344" s="210"/>
      <c r="AJ344" s="170" t="e">
        <f t="shared" si="14"/>
        <v>#DIV/0!</v>
      </c>
      <c r="AK344" s="171"/>
    </row>
    <row r="350" spans="1:37" ht="0.75" customHeight="1"/>
    <row r="351" spans="1:37" ht="18" customHeight="1">
      <c r="A351" s="88" t="s">
        <v>90</v>
      </c>
      <c r="B351" s="81"/>
      <c r="C351" s="81" t="s">
        <v>91</v>
      </c>
      <c r="D351" s="81"/>
      <c r="E351" s="203" t="s">
        <v>92</v>
      </c>
      <c r="F351" s="203"/>
      <c r="G351" s="81" t="s">
        <v>92</v>
      </c>
      <c r="H351" s="81"/>
      <c r="I351" s="81" t="s">
        <v>93</v>
      </c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 t="s">
        <v>200</v>
      </c>
      <c r="Y351" s="81"/>
      <c r="Z351" s="81"/>
      <c r="AA351" s="81"/>
      <c r="AB351" s="81"/>
      <c r="AC351" s="82"/>
      <c r="AD351" s="81" t="s">
        <v>198</v>
      </c>
      <c r="AE351" s="81"/>
      <c r="AF351" s="81"/>
      <c r="AG351" s="81"/>
      <c r="AH351" s="81"/>
      <c r="AI351" s="82"/>
      <c r="AJ351" s="75" t="s">
        <v>123</v>
      </c>
      <c r="AK351" s="76"/>
    </row>
    <row r="352" spans="1:37" ht="18" customHeight="1">
      <c r="A352" s="89"/>
      <c r="B352" s="83"/>
      <c r="C352" s="83"/>
      <c r="D352" s="83"/>
      <c r="E352" s="204"/>
      <c r="F352" s="204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4"/>
      <c r="AD352" s="83"/>
      <c r="AE352" s="83"/>
      <c r="AF352" s="83"/>
      <c r="AG352" s="83"/>
      <c r="AH352" s="83"/>
      <c r="AI352" s="84"/>
      <c r="AJ352" s="77"/>
      <c r="AK352" s="78"/>
    </row>
    <row r="353" spans="1:37" ht="18" customHeight="1">
      <c r="A353" s="211">
        <v>7</v>
      </c>
      <c r="B353" s="212"/>
      <c r="C353" s="221" t="s">
        <v>96</v>
      </c>
      <c r="D353" s="222"/>
      <c r="E353" s="222"/>
      <c r="F353" s="222"/>
      <c r="G353" s="222"/>
      <c r="H353" s="222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22"/>
      <c r="Y353" s="222"/>
      <c r="Z353" s="222"/>
      <c r="AA353" s="222"/>
      <c r="AB353" s="222"/>
      <c r="AC353" s="222"/>
      <c r="AD353" s="222"/>
      <c r="AE353" s="222"/>
      <c r="AF353" s="222"/>
      <c r="AG353" s="222"/>
      <c r="AH353" s="222"/>
      <c r="AI353" s="222"/>
      <c r="AJ353" s="222"/>
      <c r="AK353" s="223"/>
    </row>
    <row r="354" spans="1:37" ht="18" customHeight="1">
      <c r="A354" s="213"/>
      <c r="B354" s="214"/>
      <c r="C354" s="224"/>
      <c r="D354" s="225"/>
      <c r="E354" s="225"/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25"/>
      <c r="Z354" s="225"/>
      <c r="AA354" s="225"/>
      <c r="AB354" s="225"/>
      <c r="AC354" s="225"/>
      <c r="AD354" s="225"/>
      <c r="AE354" s="225"/>
      <c r="AF354" s="225"/>
      <c r="AG354" s="225"/>
      <c r="AH354" s="225"/>
      <c r="AI354" s="225"/>
      <c r="AJ354" s="225"/>
      <c r="AK354" s="226"/>
    </row>
    <row r="355" spans="1:37" ht="18" customHeight="1">
      <c r="A355" s="116"/>
      <c r="B355" s="117"/>
      <c r="C355" s="122"/>
      <c r="D355" s="122"/>
      <c r="E355" s="127">
        <v>411</v>
      </c>
      <c r="F355" s="127"/>
      <c r="G355" s="215" t="s">
        <v>33</v>
      </c>
      <c r="H355" s="21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5"/>
      <c r="W355" s="215"/>
      <c r="X355" s="85">
        <f>SUM(X356:X360)</f>
        <v>193200</v>
      </c>
      <c r="Y355" s="86"/>
      <c r="Z355" s="86"/>
      <c r="AA355" s="86"/>
      <c r="AB355" s="86"/>
      <c r="AC355" s="87"/>
      <c r="AD355" s="85">
        <f>SUM(AD356:AD360)</f>
        <v>192901.34</v>
      </c>
      <c r="AE355" s="86"/>
      <c r="AF355" s="86"/>
      <c r="AG355" s="86"/>
      <c r="AH355" s="86"/>
      <c r="AI355" s="87"/>
      <c r="AJ355" s="73">
        <f>AD355/X355*100</f>
        <v>99.845414078674949</v>
      </c>
      <c r="AK355" s="74"/>
    </row>
    <row r="356" spans="1:37" ht="18" customHeight="1">
      <c r="A356" s="118"/>
      <c r="B356" s="91"/>
      <c r="C356" s="90">
        <v>111</v>
      </c>
      <c r="D356" s="90"/>
      <c r="E356" s="128"/>
      <c r="F356" s="128"/>
      <c r="G356" s="91">
        <v>4111</v>
      </c>
      <c r="H356" s="91"/>
      <c r="I356" s="91"/>
      <c r="J356" s="92" t="s">
        <v>34</v>
      </c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79">
        <v>114900</v>
      </c>
      <c r="Y356" s="79"/>
      <c r="Z356" s="79"/>
      <c r="AA356" s="79"/>
      <c r="AB356" s="79"/>
      <c r="AC356" s="80"/>
      <c r="AD356" s="79">
        <v>114819.22</v>
      </c>
      <c r="AE356" s="79"/>
      <c r="AF356" s="79"/>
      <c r="AG356" s="79"/>
      <c r="AH356" s="79"/>
      <c r="AI356" s="80"/>
      <c r="AJ356" s="71">
        <f t="shared" ref="AJ356:AJ379" si="15">AD356/X356*100</f>
        <v>99.929695387293307</v>
      </c>
      <c r="AK356" s="72"/>
    </row>
    <row r="357" spans="1:37" ht="18" customHeight="1">
      <c r="A357" s="118"/>
      <c r="B357" s="91"/>
      <c r="C357" s="90">
        <v>111</v>
      </c>
      <c r="D357" s="90"/>
      <c r="E357" s="128"/>
      <c r="F357" s="128"/>
      <c r="G357" s="91">
        <v>4112</v>
      </c>
      <c r="H357" s="91"/>
      <c r="I357" s="91"/>
      <c r="J357" s="217" t="s">
        <v>35</v>
      </c>
      <c r="K357" s="217"/>
      <c r="L357" s="217"/>
      <c r="M357" s="217"/>
      <c r="N357" s="217"/>
      <c r="O357" s="217"/>
      <c r="P357" s="217"/>
      <c r="Q357" s="217"/>
      <c r="R357" s="217"/>
      <c r="S357" s="217"/>
      <c r="T357" s="217"/>
      <c r="U357" s="217"/>
      <c r="V357" s="217"/>
      <c r="W357" s="217"/>
      <c r="X357" s="79">
        <v>17500</v>
      </c>
      <c r="Y357" s="79"/>
      <c r="Z357" s="79"/>
      <c r="AA357" s="79"/>
      <c r="AB357" s="79"/>
      <c r="AC357" s="80"/>
      <c r="AD357" s="79">
        <v>17461.84</v>
      </c>
      <c r="AE357" s="79"/>
      <c r="AF357" s="79"/>
      <c r="AG357" s="79"/>
      <c r="AH357" s="79"/>
      <c r="AI357" s="80"/>
      <c r="AJ357" s="71">
        <f t="shared" si="15"/>
        <v>99.781942857142852</v>
      </c>
      <c r="AK357" s="72"/>
    </row>
    <row r="358" spans="1:37" ht="18" customHeight="1">
      <c r="A358" s="118"/>
      <c r="B358" s="91"/>
      <c r="C358" s="90">
        <v>111</v>
      </c>
      <c r="D358" s="90"/>
      <c r="E358" s="128"/>
      <c r="F358" s="128"/>
      <c r="G358" s="91">
        <v>4113</v>
      </c>
      <c r="H358" s="91"/>
      <c r="I358" s="91"/>
      <c r="J358" s="92" t="s">
        <v>36</v>
      </c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79">
        <v>41700</v>
      </c>
      <c r="Y358" s="79"/>
      <c r="Z358" s="79"/>
      <c r="AA358" s="79"/>
      <c r="AB358" s="79"/>
      <c r="AC358" s="80"/>
      <c r="AD358" s="79">
        <v>41613.07</v>
      </c>
      <c r="AE358" s="79"/>
      <c r="AF358" s="79"/>
      <c r="AG358" s="79"/>
      <c r="AH358" s="79"/>
      <c r="AI358" s="80"/>
      <c r="AJ358" s="71">
        <f t="shared" si="15"/>
        <v>99.79153477218226</v>
      </c>
      <c r="AK358" s="72"/>
    </row>
    <row r="359" spans="1:37" ht="18" customHeight="1">
      <c r="A359" s="118"/>
      <c r="B359" s="91"/>
      <c r="C359" s="90">
        <v>111</v>
      </c>
      <c r="D359" s="90"/>
      <c r="E359" s="128"/>
      <c r="F359" s="128"/>
      <c r="G359" s="91">
        <v>4114</v>
      </c>
      <c r="H359" s="91"/>
      <c r="I359" s="91"/>
      <c r="J359" s="92" t="s">
        <v>37</v>
      </c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79">
        <v>16400</v>
      </c>
      <c r="Y359" s="79"/>
      <c r="Z359" s="79"/>
      <c r="AA359" s="79"/>
      <c r="AB359" s="79"/>
      <c r="AC359" s="80"/>
      <c r="AD359" s="79">
        <v>16387.37</v>
      </c>
      <c r="AE359" s="79"/>
      <c r="AF359" s="79"/>
      <c r="AG359" s="79"/>
      <c r="AH359" s="79"/>
      <c r="AI359" s="80"/>
      <c r="AJ359" s="71">
        <f t="shared" si="15"/>
        <v>99.922987804878034</v>
      </c>
      <c r="AK359" s="72"/>
    </row>
    <row r="360" spans="1:37" ht="18" customHeight="1">
      <c r="A360" s="121"/>
      <c r="B360" s="67"/>
      <c r="C360" s="66">
        <v>111</v>
      </c>
      <c r="D360" s="66"/>
      <c r="E360" s="130"/>
      <c r="F360" s="130"/>
      <c r="G360" s="67">
        <v>4115</v>
      </c>
      <c r="H360" s="67"/>
      <c r="I360" s="67"/>
      <c r="J360" s="68" t="s">
        <v>38</v>
      </c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9">
        <v>2700</v>
      </c>
      <c r="Y360" s="69"/>
      <c r="Z360" s="69"/>
      <c r="AA360" s="69"/>
      <c r="AB360" s="69"/>
      <c r="AC360" s="70"/>
      <c r="AD360" s="69">
        <v>2619.84</v>
      </c>
      <c r="AE360" s="69"/>
      <c r="AF360" s="69"/>
      <c r="AG360" s="69"/>
      <c r="AH360" s="69"/>
      <c r="AI360" s="70"/>
      <c r="AJ360" s="71">
        <f t="shared" si="15"/>
        <v>97.031111111111116</v>
      </c>
      <c r="AK360" s="72"/>
    </row>
    <row r="361" spans="1:37" ht="18" customHeight="1">
      <c r="A361" s="116"/>
      <c r="B361" s="117"/>
      <c r="C361" s="122"/>
      <c r="D361" s="122"/>
      <c r="E361" s="127">
        <v>412</v>
      </c>
      <c r="F361" s="127"/>
      <c r="G361" s="216" t="s">
        <v>39</v>
      </c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85">
        <f>SUM(X362:X363)</f>
        <v>149500</v>
      </c>
      <c r="Y361" s="86"/>
      <c r="Z361" s="86"/>
      <c r="AA361" s="86"/>
      <c r="AB361" s="86"/>
      <c r="AC361" s="87"/>
      <c r="AD361" s="85">
        <f>SUM(AD362:AD363)</f>
        <v>130219</v>
      </c>
      <c r="AE361" s="86"/>
      <c r="AF361" s="86"/>
      <c r="AG361" s="86"/>
      <c r="AH361" s="86"/>
      <c r="AI361" s="87"/>
      <c r="AJ361" s="73">
        <f t="shared" si="15"/>
        <v>87.103010033444818</v>
      </c>
      <c r="AK361" s="74"/>
    </row>
    <row r="362" spans="1:37" ht="18" customHeight="1">
      <c r="A362" s="118"/>
      <c r="B362" s="91"/>
      <c r="C362" s="90">
        <v>111</v>
      </c>
      <c r="D362" s="90"/>
      <c r="E362" s="128"/>
      <c r="F362" s="128"/>
      <c r="G362" s="91">
        <v>4123</v>
      </c>
      <c r="H362" s="91"/>
      <c r="I362" s="91"/>
      <c r="J362" s="92" t="s">
        <v>40</v>
      </c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79">
        <v>6000</v>
      </c>
      <c r="Y362" s="79"/>
      <c r="Z362" s="79"/>
      <c r="AA362" s="79"/>
      <c r="AB362" s="79"/>
      <c r="AC362" s="80"/>
      <c r="AD362" s="79">
        <v>5947.4</v>
      </c>
      <c r="AE362" s="79"/>
      <c r="AF362" s="79"/>
      <c r="AG362" s="79"/>
      <c r="AH362" s="79"/>
      <c r="AI362" s="80"/>
      <c r="AJ362" s="71">
        <f t="shared" si="15"/>
        <v>99.123333333333335</v>
      </c>
      <c r="AK362" s="72"/>
    </row>
    <row r="363" spans="1:37" ht="18" customHeight="1">
      <c r="A363" s="119"/>
      <c r="B363" s="120"/>
      <c r="C363" s="90">
        <v>111</v>
      </c>
      <c r="D363" s="90"/>
      <c r="E363" s="129"/>
      <c r="F363" s="129"/>
      <c r="G363" s="91">
        <v>4126</v>
      </c>
      <c r="H363" s="91"/>
      <c r="I363" s="91"/>
      <c r="J363" s="92" t="s">
        <v>156</v>
      </c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79">
        <v>143500</v>
      </c>
      <c r="Y363" s="79"/>
      <c r="Z363" s="79"/>
      <c r="AA363" s="79"/>
      <c r="AB363" s="79"/>
      <c r="AC363" s="80"/>
      <c r="AD363" s="79">
        <v>124271.6</v>
      </c>
      <c r="AE363" s="79"/>
      <c r="AF363" s="79"/>
      <c r="AG363" s="79"/>
      <c r="AH363" s="79"/>
      <c r="AI363" s="80"/>
      <c r="AJ363" s="71">
        <f t="shared" si="15"/>
        <v>86.600418118466905</v>
      </c>
      <c r="AK363" s="72"/>
    </row>
    <row r="364" spans="1:37" ht="18" customHeight="1">
      <c r="A364" s="147"/>
      <c r="B364" s="231"/>
      <c r="C364" s="122"/>
      <c r="D364" s="122"/>
      <c r="E364" s="123">
        <v>413</v>
      </c>
      <c r="F364" s="124"/>
      <c r="G364" s="216" t="s">
        <v>44</v>
      </c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85">
        <f>SUM(X365:AC366)</f>
        <v>9900</v>
      </c>
      <c r="Y364" s="86"/>
      <c r="Z364" s="86"/>
      <c r="AA364" s="86"/>
      <c r="AB364" s="86"/>
      <c r="AC364" s="87"/>
      <c r="AD364" s="85">
        <f>SUM(AD365:AI366)</f>
        <v>6656.23</v>
      </c>
      <c r="AE364" s="86"/>
      <c r="AF364" s="86"/>
      <c r="AG364" s="86"/>
      <c r="AH364" s="86"/>
      <c r="AI364" s="87"/>
      <c r="AJ364" s="73">
        <f t="shared" si="15"/>
        <v>67.23464646464646</v>
      </c>
      <c r="AK364" s="74"/>
    </row>
    <row r="365" spans="1:37" ht="18" customHeight="1">
      <c r="A365" s="149"/>
      <c r="B365" s="232"/>
      <c r="C365" s="90">
        <v>111</v>
      </c>
      <c r="D365" s="90"/>
      <c r="E365" s="143"/>
      <c r="F365" s="144"/>
      <c r="G365" s="91">
        <v>4131</v>
      </c>
      <c r="H365" s="91"/>
      <c r="I365" s="91"/>
      <c r="J365" s="92" t="s">
        <v>45</v>
      </c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79">
        <v>8500</v>
      </c>
      <c r="Y365" s="79"/>
      <c r="Z365" s="79"/>
      <c r="AA365" s="79"/>
      <c r="AB365" s="79"/>
      <c r="AC365" s="80"/>
      <c r="AD365" s="79">
        <v>5827.99</v>
      </c>
      <c r="AE365" s="79"/>
      <c r="AF365" s="79"/>
      <c r="AG365" s="79"/>
      <c r="AH365" s="79"/>
      <c r="AI365" s="80"/>
      <c r="AJ365" s="71">
        <f t="shared" si="15"/>
        <v>68.56458823529411</v>
      </c>
      <c r="AK365" s="72"/>
    </row>
    <row r="366" spans="1:37" ht="18" customHeight="1">
      <c r="A366" s="149"/>
      <c r="B366" s="232"/>
      <c r="C366" s="219">
        <v>111</v>
      </c>
      <c r="D366" s="219"/>
      <c r="E366" s="143"/>
      <c r="F366" s="144"/>
      <c r="G366" s="120">
        <v>4133</v>
      </c>
      <c r="H366" s="120"/>
      <c r="I366" s="120"/>
      <c r="J366" s="636" t="s">
        <v>46</v>
      </c>
      <c r="K366" s="636"/>
      <c r="L366" s="636"/>
      <c r="M366" s="636"/>
      <c r="N366" s="636"/>
      <c r="O366" s="636"/>
      <c r="P366" s="636"/>
      <c r="Q366" s="636"/>
      <c r="R366" s="636"/>
      <c r="S366" s="636"/>
      <c r="T366" s="636"/>
      <c r="U366" s="636"/>
      <c r="V366" s="636"/>
      <c r="W366" s="636"/>
      <c r="X366" s="166">
        <v>1400</v>
      </c>
      <c r="Y366" s="166"/>
      <c r="Z366" s="166"/>
      <c r="AA366" s="166"/>
      <c r="AB366" s="166"/>
      <c r="AC366" s="167"/>
      <c r="AD366" s="166">
        <v>828.24</v>
      </c>
      <c r="AE366" s="166"/>
      <c r="AF366" s="166"/>
      <c r="AG366" s="166"/>
      <c r="AH366" s="166"/>
      <c r="AI366" s="167"/>
      <c r="AJ366" s="182">
        <f t="shared" si="15"/>
        <v>59.160000000000004</v>
      </c>
      <c r="AK366" s="183"/>
    </row>
    <row r="367" spans="1:37" ht="18" customHeight="1">
      <c r="A367" s="116"/>
      <c r="B367" s="117"/>
      <c r="C367" s="122"/>
      <c r="D367" s="122"/>
      <c r="E367" s="127">
        <v>414</v>
      </c>
      <c r="F367" s="127"/>
      <c r="G367" s="216" t="s">
        <v>49</v>
      </c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85">
        <f>SUM(X368:X372)</f>
        <v>24500</v>
      </c>
      <c r="Y367" s="86"/>
      <c r="Z367" s="86"/>
      <c r="AA367" s="86"/>
      <c r="AB367" s="86"/>
      <c r="AC367" s="87"/>
      <c r="AD367" s="85">
        <f>SUM(AD368:AD372)</f>
        <v>17282.41</v>
      </c>
      <c r="AE367" s="86"/>
      <c r="AF367" s="86"/>
      <c r="AG367" s="86"/>
      <c r="AH367" s="86"/>
      <c r="AI367" s="87"/>
      <c r="AJ367" s="73">
        <f t="shared" si="15"/>
        <v>70.540448979591844</v>
      </c>
      <c r="AK367" s="74"/>
    </row>
    <row r="368" spans="1:37" ht="18" customHeight="1">
      <c r="A368" s="118"/>
      <c r="B368" s="91"/>
      <c r="C368" s="90">
        <v>111</v>
      </c>
      <c r="D368" s="90"/>
      <c r="E368" s="128"/>
      <c r="F368" s="128"/>
      <c r="G368" s="91">
        <v>4141</v>
      </c>
      <c r="H368" s="91"/>
      <c r="I368" s="91"/>
      <c r="J368" s="92" t="s">
        <v>50</v>
      </c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79">
        <v>5000</v>
      </c>
      <c r="Y368" s="79"/>
      <c r="Z368" s="79"/>
      <c r="AA368" s="79"/>
      <c r="AB368" s="79"/>
      <c r="AC368" s="80"/>
      <c r="AD368" s="79">
        <v>4382.0600000000004</v>
      </c>
      <c r="AE368" s="79"/>
      <c r="AF368" s="79"/>
      <c r="AG368" s="79"/>
      <c r="AH368" s="79"/>
      <c r="AI368" s="80"/>
      <c r="AJ368" s="71">
        <f t="shared" si="15"/>
        <v>87.641200000000012</v>
      </c>
      <c r="AK368" s="72"/>
    </row>
    <row r="369" spans="1:37" ht="18" customHeight="1">
      <c r="A369" s="118"/>
      <c r="B369" s="91"/>
      <c r="C369" s="90">
        <v>111</v>
      </c>
      <c r="D369" s="90"/>
      <c r="E369" s="128"/>
      <c r="F369" s="128"/>
      <c r="G369" s="91">
        <v>4142</v>
      </c>
      <c r="H369" s="91"/>
      <c r="I369" s="91"/>
      <c r="J369" s="217" t="s">
        <v>51</v>
      </c>
      <c r="K369" s="217"/>
      <c r="L369" s="217"/>
      <c r="M369" s="217"/>
      <c r="N369" s="217"/>
      <c r="O369" s="217"/>
      <c r="P369" s="217"/>
      <c r="Q369" s="217"/>
      <c r="R369" s="217"/>
      <c r="S369" s="217"/>
      <c r="T369" s="217"/>
      <c r="U369" s="217"/>
      <c r="V369" s="217"/>
      <c r="W369" s="217"/>
      <c r="X369" s="79">
        <v>4000</v>
      </c>
      <c r="Y369" s="79"/>
      <c r="Z369" s="79"/>
      <c r="AA369" s="79"/>
      <c r="AB369" s="79"/>
      <c r="AC369" s="80"/>
      <c r="AD369" s="79">
        <v>2833.2</v>
      </c>
      <c r="AE369" s="79"/>
      <c r="AF369" s="79"/>
      <c r="AG369" s="79"/>
      <c r="AH369" s="79"/>
      <c r="AI369" s="80"/>
      <c r="AJ369" s="71">
        <f t="shared" si="15"/>
        <v>70.83</v>
      </c>
      <c r="AK369" s="72"/>
    </row>
    <row r="370" spans="1:37" ht="18" customHeight="1">
      <c r="A370" s="118"/>
      <c r="B370" s="91"/>
      <c r="C370" s="90">
        <v>460</v>
      </c>
      <c r="D370" s="90"/>
      <c r="E370" s="128"/>
      <c r="F370" s="128"/>
      <c r="G370" s="91">
        <v>4143</v>
      </c>
      <c r="H370" s="91"/>
      <c r="I370" s="91"/>
      <c r="J370" s="92" t="s">
        <v>52</v>
      </c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79">
        <v>2000</v>
      </c>
      <c r="Y370" s="79"/>
      <c r="Z370" s="79"/>
      <c r="AA370" s="79"/>
      <c r="AB370" s="79"/>
      <c r="AC370" s="80"/>
      <c r="AD370" s="79">
        <v>1700.59</v>
      </c>
      <c r="AE370" s="79"/>
      <c r="AF370" s="79"/>
      <c r="AG370" s="79"/>
      <c r="AH370" s="79"/>
      <c r="AI370" s="80"/>
      <c r="AJ370" s="71">
        <f t="shared" si="15"/>
        <v>85.029499999999985</v>
      </c>
      <c r="AK370" s="72"/>
    </row>
    <row r="371" spans="1:37" ht="18" customHeight="1">
      <c r="A371" s="119"/>
      <c r="B371" s="120"/>
      <c r="C371" s="90">
        <v>111</v>
      </c>
      <c r="D371" s="90"/>
      <c r="E371" s="129"/>
      <c r="F371" s="129"/>
      <c r="G371" s="91">
        <v>4148</v>
      </c>
      <c r="H371" s="91"/>
      <c r="I371" s="91"/>
      <c r="J371" s="92" t="s">
        <v>56</v>
      </c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79">
        <v>500</v>
      </c>
      <c r="Y371" s="79"/>
      <c r="Z371" s="79"/>
      <c r="AA371" s="79"/>
      <c r="AB371" s="79"/>
      <c r="AC371" s="80"/>
      <c r="AD371" s="79">
        <v>0</v>
      </c>
      <c r="AE371" s="79"/>
      <c r="AF371" s="79"/>
      <c r="AG371" s="79"/>
      <c r="AH371" s="79"/>
      <c r="AI371" s="80"/>
      <c r="AJ371" s="71">
        <f>AD371/X371*100</f>
        <v>0</v>
      </c>
      <c r="AK371" s="72"/>
    </row>
    <row r="372" spans="1:37" ht="18" customHeight="1">
      <c r="A372" s="121"/>
      <c r="B372" s="67"/>
      <c r="C372" s="66">
        <v>111</v>
      </c>
      <c r="D372" s="66"/>
      <c r="E372" s="130"/>
      <c r="F372" s="130"/>
      <c r="G372" s="67">
        <v>4149</v>
      </c>
      <c r="H372" s="67"/>
      <c r="I372" s="67"/>
      <c r="J372" s="68" t="s">
        <v>57</v>
      </c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9">
        <v>13000</v>
      </c>
      <c r="Y372" s="69"/>
      <c r="Z372" s="69"/>
      <c r="AA372" s="69"/>
      <c r="AB372" s="69"/>
      <c r="AC372" s="70"/>
      <c r="AD372" s="69">
        <v>8366.56</v>
      </c>
      <c r="AE372" s="69"/>
      <c r="AF372" s="69"/>
      <c r="AG372" s="69"/>
      <c r="AH372" s="69"/>
      <c r="AI372" s="70"/>
      <c r="AJ372" s="71">
        <f t="shared" si="15"/>
        <v>64.35815384615384</v>
      </c>
      <c r="AK372" s="72"/>
    </row>
    <row r="373" spans="1:37" ht="18" customHeight="1">
      <c r="A373" s="116"/>
      <c r="B373" s="117"/>
      <c r="C373" s="122"/>
      <c r="D373" s="122"/>
      <c r="E373" s="127">
        <v>419</v>
      </c>
      <c r="F373" s="127"/>
      <c r="G373" s="216" t="s">
        <v>66</v>
      </c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85">
        <f>SUM(X374:X374)</f>
        <v>7000</v>
      </c>
      <c r="Y373" s="86"/>
      <c r="Z373" s="86"/>
      <c r="AA373" s="86"/>
      <c r="AB373" s="86"/>
      <c r="AC373" s="87"/>
      <c r="AD373" s="85">
        <f>SUM(AD374:AD374)</f>
        <v>6240.8</v>
      </c>
      <c r="AE373" s="86"/>
      <c r="AF373" s="86"/>
      <c r="AG373" s="86"/>
      <c r="AH373" s="86"/>
      <c r="AI373" s="87"/>
      <c r="AJ373" s="73">
        <f t="shared" si="15"/>
        <v>89.15428571428572</v>
      </c>
      <c r="AK373" s="74"/>
    </row>
    <row r="374" spans="1:37" ht="18" customHeight="1">
      <c r="A374" s="119"/>
      <c r="B374" s="120"/>
      <c r="C374" s="219">
        <v>111</v>
      </c>
      <c r="D374" s="219"/>
      <c r="E374" s="129"/>
      <c r="F374" s="129"/>
      <c r="G374" s="120">
        <v>4191</v>
      </c>
      <c r="H374" s="120"/>
      <c r="I374" s="120"/>
      <c r="J374" s="165" t="s">
        <v>157</v>
      </c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6">
        <v>7000</v>
      </c>
      <c r="Y374" s="166"/>
      <c r="Z374" s="166"/>
      <c r="AA374" s="166"/>
      <c r="AB374" s="166"/>
      <c r="AC374" s="167"/>
      <c r="AD374" s="166">
        <v>6240.8</v>
      </c>
      <c r="AE374" s="166"/>
      <c r="AF374" s="166"/>
      <c r="AG374" s="166"/>
      <c r="AH374" s="166"/>
      <c r="AI374" s="167"/>
      <c r="AJ374" s="71">
        <f t="shared" si="15"/>
        <v>89.15428571428572</v>
      </c>
      <c r="AK374" s="72"/>
    </row>
    <row r="375" spans="1:37" ht="27" customHeight="1">
      <c r="A375" s="116"/>
      <c r="B375" s="117"/>
      <c r="C375" s="122"/>
      <c r="D375" s="122"/>
      <c r="E375" s="127">
        <v>431</v>
      </c>
      <c r="F375" s="127"/>
      <c r="G375" s="184" t="s">
        <v>70</v>
      </c>
      <c r="H375" s="185"/>
      <c r="I375" s="185"/>
      <c r="J375" s="185"/>
      <c r="K375" s="185"/>
      <c r="L375" s="185"/>
      <c r="M375" s="185"/>
      <c r="N375" s="185"/>
      <c r="O375" s="185"/>
      <c r="P375" s="185"/>
      <c r="Q375" s="185"/>
      <c r="R375" s="185"/>
      <c r="S375" s="185"/>
      <c r="T375" s="185"/>
      <c r="U375" s="185"/>
      <c r="V375" s="185"/>
      <c r="W375" s="186"/>
      <c r="X375" s="85">
        <f>SUM(X376:AC377)</f>
        <v>559100</v>
      </c>
      <c r="Y375" s="86"/>
      <c r="Z375" s="86"/>
      <c r="AA375" s="86"/>
      <c r="AB375" s="86"/>
      <c r="AC375" s="87"/>
      <c r="AD375" s="85">
        <f>SUM(AD376:AI377)</f>
        <v>541880.51</v>
      </c>
      <c r="AE375" s="86"/>
      <c r="AF375" s="86"/>
      <c r="AG375" s="86"/>
      <c r="AH375" s="86"/>
      <c r="AI375" s="87"/>
      <c r="AJ375" s="73">
        <f t="shared" si="15"/>
        <v>96.920141298515475</v>
      </c>
      <c r="AK375" s="74"/>
    </row>
    <row r="376" spans="1:37" ht="29.25" customHeight="1">
      <c r="A376" s="269"/>
      <c r="B376" s="270"/>
      <c r="C376" s="90">
        <v>180</v>
      </c>
      <c r="D376" s="90"/>
      <c r="E376" s="131"/>
      <c r="F376" s="131"/>
      <c r="G376" s="91">
        <v>4315</v>
      </c>
      <c r="H376" s="91"/>
      <c r="I376" s="91"/>
      <c r="J376" s="292" t="s">
        <v>73</v>
      </c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79">
        <v>496100</v>
      </c>
      <c r="Y376" s="79"/>
      <c r="Z376" s="79"/>
      <c r="AA376" s="79"/>
      <c r="AB376" s="79"/>
      <c r="AC376" s="80"/>
      <c r="AD376" s="79">
        <v>492341.61</v>
      </c>
      <c r="AE376" s="79"/>
      <c r="AF376" s="79"/>
      <c r="AG376" s="79"/>
      <c r="AH376" s="79"/>
      <c r="AI376" s="80"/>
      <c r="AJ376" s="71">
        <f t="shared" si="15"/>
        <v>99.242412819995963</v>
      </c>
      <c r="AK376" s="72"/>
    </row>
    <row r="377" spans="1:37" ht="18" customHeight="1">
      <c r="A377" s="118"/>
      <c r="B377" s="91"/>
      <c r="C377" s="155">
        <v>111</v>
      </c>
      <c r="D377" s="155"/>
      <c r="E377" s="128"/>
      <c r="F377" s="128"/>
      <c r="G377" s="91">
        <v>4318</v>
      </c>
      <c r="H377" s="91"/>
      <c r="I377" s="91"/>
      <c r="J377" s="92" t="s">
        <v>75</v>
      </c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79">
        <v>63000</v>
      </c>
      <c r="Y377" s="79"/>
      <c r="Z377" s="79"/>
      <c r="AA377" s="79"/>
      <c r="AB377" s="79"/>
      <c r="AC377" s="80"/>
      <c r="AD377" s="79">
        <v>49538.9</v>
      </c>
      <c r="AE377" s="79"/>
      <c r="AF377" s="79"/>
      <c r="AG377" s="79"/>
      <c r="AH377" s="79"/>
      <c r="AI377" s="80"/>
      <c r="AJ377" s="71">
        <f t="shared" si="15"/>
        <v>78.633174603174609</v>
      </c>
      <c r="AK377" s="72"/>
    </row>
    <row r="378" spans="1:37" ht="18" customHeight="1">
      <c r="A378" s="137">
        <v>7</v>
      </c>
      <c r="B378" s="138"/>
      <c r="C378" s="114" t="s">
        <v>95</v>
      </c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205">
        <f>X355+X361+X364+X367+X375+X373</f>
        <v>943200</v>
      </c>
      <c r="Y378" s="206"/>
      <c r="Z378" s="206"/>
      <c r="AA378" s="206"/>
      <c r="AB378" s="206"/>
      <c r="AC378" s="207"/>
      <c r="AD378" s="205">
        <f>AD355+AD361+AD364+AD367+AD375+AD373</f>
        <v>895180.29</v>
      </c>
      <c r="AE378" s="206"/>
      <c r="AF378" s="206"/>
      <c r="AG378" s="206"/>
      <c r="AH378" s="206"/>
      <c r="AI378" s="207"/>
      <c r="AJ378" s="168">
        <f t="shared" si="15"/>
        <v>94.908851781170483</v>
      </c>
      <c r="AK378" s="169"/>
    </row>
    <row r="379" spans="1:37" ht="18" customHeight="1">
      <c r="A379" s="139"/>
      <c r="B379" s="140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208"/>
      <c r="Y379" s="209"/>
      <c r="Z379" s="209"/>
      <c r="AA379" s="209"/>
      <c r="AB379" s="209"/>
      <c r="AC379" s="210"/>
      <c r="AD379" s="208"/>
      <c r="AE379" s="209"/>
      <c r="AF379" s="209"/>
      <c r="AG379" s="209"/>
      <c r="AH379" s="209"/>
      <c r="AI379" s="210"/>
      <c r="AJ379" s="170" t="e">
        <f t="shared" si="15"/>
        <v>#DIV/0!</v>
      </c>
      <c r="AK379" s="171"/>
    </row>
    <row r="389" spans="1:37" ht="0.75" customHeight="1"/>
    <row r="390" spans="1:37" ht="18" customHeight="1">
      <c r="A390" s="88" t="s">
        <v>90</v>
      </c>
      <c r="B390" s="81"/>
      <c r="C390" s="81" t="s">
        <v>91</v>
      </c>
      <c r="D390" s="81"/>
      <c r="E390" s="203" t="s">
        <v>92</v>
      </c>
      <c r="F390" s="203"/>
      <c r="G390" s="81" t="s">
        <v>92</v>
      </c>
      <c r="H390" s="81"/>
      <c r="I390" s="81" t="s">
        <v>93</v>
      </c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 t="s">
        <v>200</v>
      </c>
      <c r="Y390" s="81"/>
      <c r="Z390" s="81"/>
      <c r="AA390" s="81"/>
      <c r="AB390" s="81"/>
      <c r="AC390" s="82"/>
      <c r="AD390" s="81" t="s">
        <v>198</v>
      </c>
      <c r="AE390" s="81"/>
      <c r="AF390" s="81"/>
      <c r="AG390" s="81"/>
      <c r="AH390" s="81"/>
      <c r="AI390" s="82"/>
      <c r="AJ390" s="75" t="s">
        <v>123</v>
      </c>
      <c r="AK390" s="76"/>
    </row>
    <row r="391" spans="1:37" ht="18" customHeight="1">
      <c r="A391" s="89"/>
      <c r="B391" s="83"/>
      <c r="C391" s="83"/>
      <c r="D391" s="83"/>
      <c r="E391" s="204"/>
      <c r="F391" s="204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4"/>
      <c r="AD391" s="83"/>
      <c r="AE391" s="83"/>
      <c r="AF391" s="83"/>
      <c r="AG391" s="83"/>
      <c r="AH391" s="83"/>
      <c r="AI391" s="84"/>
      <c r="AJ391" s="77"/>
      <c r="AK391" s="78"/>
    </row>
    <row r="392" spans="1:37" ht="18" customHeight="1">
      <c r="A392" s="211">
        <v>8</v>
      </c>
      <c r="B392" s="212"/>
      <c r="C392" s="221" t="s">
        <v>97</v>
      </c>
      <c r="D392" s="222"/>
      <c r="E392" s="222"/>
      <c r="F392" s="222"/>
      <c r="G392" s="222"/>
      <c r="H392" s="222"/>
      <c r="I392" s="222"/>
      <c r="J392" s="222"/>
      <c r="K392" s="222"/>
      <c r="L392" s="222"/>
      <c r="M392" s="222"/>
      <c r="N392" s="222"/>
      <c r="O392" s="222"/>
      <c r="P392" s="222"/>
      <c r="Q392" s="222"/>
      <c r="R392" s="222"/>
      <c r="S392" s="222"/>
      <c r="T392" s="222"/>
      <c r="U392" s="222"/>
      <c r="V392" s="222"/>
      <c r="W392" s="222"/>
      <c r="X392" s="222"/>
      <c r="Y392" s="222"/>
      <c r="Z392" s="222"/>
      <c r="AA392" s="222"/>
      <c r="AB392" s="222"/>
      <c r="AC392" s="222"/>
      <c r="AD392" s="222"/>
      <c r="AE392" s="222"/>
      <c r="AF392" s="222"/>
      <c r="AG392" s="222"/>
      <c r="AH392" s="222"/>
      <c r="AI392" s="222"/>
      <c r="AJ392" s="222"/>
      <c r="AK392" s="223"/>
    </row>
    <row r="393" spans="1:37" ht="18" customHeight="1">
      <c r="A393" s="213"/>
      <c r="B393" s="214"/>
      <c r="C393" s="224"/>
      <c r="D393" s="225"/>
      <c r="E393" s="225"/>
      <c r="F393" s="225"/>
      <c r="G393" s="225"/>
      <c r="H393" s="225"/>
      <c r="I393" s="225"/>
      <c r="J393" s="225"/>
      <c r="K393" s="225"/>
      <c r="L393" s="225"/>
      <c r="M393" s="225"/>
      <c r="N393" s="225"/>
      <c r="O393" s="225"/>
      <c r="P393" s="225"/>
      <c r="Q393" s="225"/>
      <c r="R393" s="225"/>
      <c r="S393" s="225"/>
      <c r="T393" s="225"/>
      <c r="U393" s="225"/>
      <c r="V393" s="225"/>
      <c r="W393" s="225"/>
      <c r="X393" s="225"/>
      <c r="Y393" s="225"/>
      <c r="Z393" s="225"/>
      <c r="AA393" s="225"/>
      <c r="AB393" s="225"/>
      <c r="AC393" s="225"/>
      <c r="AD393" s="225"/>
      <c r="AE393" s="225"/>
      <c r="AF393" s="225"/>
      <c r="AG393" s="225"/>
      <c r="AH393" s="225"/>
      <c r="AI393" s="225"/>
      <c r="AJ393" s="225"/>
      <c r="AK393" s="226"/>
    </row>
    <row r="394" spans="1:37" ht="18" customHeight="1">
      <c r="A394" s="116"/>
      <c r="B394" s="117"/>
      <c r="C394" s="122"/>
      <c r="D394" s="122"/>
      <c r="E394" s="127">
        <v>411</v>
      </c>
      <c r="F394" s="127"/>
      <c r="G394" s="215" t="s">
        <v>33</v>
      </c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  <c r="W394" s="215"/>
      <c r="X394" s="85">
        <f>SUM(X395:X399)</f>
        <v>209900</v>
      </c>
      <c r="Y394" s="86"/>
      <c r="Z394" s="86"/>
      <c r="AA394" s="86"/>
      <c r="AB394" s="86"/>
      <c r="AC394" s="87"/>
      <c r="AD394" s="85">
        <f>SUM(AD395:AD399)</f>
        <v>177354.81</v>
      </c>
      <c r="AE394" s="86"/>
      <c r="AF394" s="86"/>
      <c r="AG394" s="86"/>
      <c r="AH394" s="86"/>
      <c r="AI394" s="87"/>
      <c r="AJ394" s="73">
        <f>AD394/X394*100</f>
        <v>84.494907098618384</v>
      </c>
      <c r="AK394" s="74"/>
    </row>
    <row r="395" spans="1:37" ht="18" customHeight="1">
      <c r="A395" s="118"/>
      <c r="B395" s="91"/>
      <c r="C395" s="90">
        <v>112</v>
      </c>
      <c r="D395" s="90"/>
      <c r="E395" s="128"/>
      <c r="F395" s="128"/>
      <c r="G395" s="91">
        <v>4111</v>
      </c>
      <c r="H395" s="91"/>
      <c r="I395" s="91"/>
      <c r="J395" s="92" t="s">
        <v>34</v>
      </c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79">
        <v>123300</v>
      </c>
      <c r="Y395" s="79"/>
      <c r="Z395" s="79"/>
      <c r="AA395" s="79"/>
      <c r="AB395" s="79"/>
      <c r="AC395" s="80"/>
      <c r="AD395" s="79">
        <v>106753.43</v>
      </c>
      <c r="AE395" s="79"/>
      <c r="AF395" s="79"/>
      <c r="AG395" s="79"/>
      <c r="AH395" s="79"/>
      <c r="AI395" s="80"/>
      <c r="AJ395" s="71">
        <f t="shared" ref="AJ395:AJ431" si="16">AD395/X395*100</f>
        <v>86.580235198702354</v>
      </c>
      <c r="AK395" s="72"/>
    </row>
    <row r="396" spans="1:37" ht="18" customHeight="1">
      <c r="A396" s="118"/>
      <c r="B396" s="91"/>
      <c r="C396" s="90">
        <v>112</v>
      </c>
      <c r="D396" s="90"/>
      <c r="E396" s="128"/>
      <c r="F396" s="128"/>
      <c r="G396" s="91">
        <v>4112</v>
      </c>
      <c r="H396" s="91"/>
      <c r="I396" s="91"/>
      <c r="J396" s="217" t="s">
        <v>35</v>
      </c>
      <c r="K396" s="217"/>
      <c r="L396" s="217"/>
      <c r="M396" s="217"/>
      <c r="N396" s="217"/>
      <c r="O396" s="217"/>
      <c r="P396" s="217"/>
      <c r="Q396" s="217"/>
      <c r="R396" s="217"/>
      <c r="S396" s="217"/>
      <c r="T396" s="217"/>
      <c r="U396" s="217"/>
      <c r="V396" s="217"/>
      <c r="W396" s="217"/>
      <c r="X396" s="79">
        <v>19600</v>
      </c>
      <c r="Y396" s="79"/>
      <c r="Z396" s="79"/>
      <c r="AA396" s="79"/>
      <c r="AB396" s="79"/>
      <c r="AC396" s="80"/>
      <c r="AD396" s="79">
        <v>14572.92</v>
      </c>
      <c r="AE396" s="79"/>
      <c r="AF396" s="79"/>
      <c r="AG396" s="79"/>
      <c r="AH396" s="79"/>
      <c r="AI396" s="80"/>
      <c r="AJ396" s="71">
        <f t="shared" si="16"/>
        <v>74.35163265306123</v>
      </c>
      <c r="AK396" s="72"/>
    </row>
    <row r="397" spans="1:37" ht="18" customHeight="1">
      <c r="A397" s="118"/>
      <c r="B397" s="91"/>
      <c r="C397" s="90">
        <v>112</v>
      </c>
      <c r="D397" s="90"/>
      <c r="E397" s="128"/>
      <c r="F397" s="128"/>
      <c r="G397" s="91">
        <v>4113</v>
      </c>
      <c r="H397" s="91"/>
      <c r="I397" s="91"/>
      <c r="J397" s="92" t="s">
        <v>36</v>
      </c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79">
        <v>44200</v>
      </c>
      <c r="Y397" s="79"/>
      <c r="Z397" s="79"/>
      <c r="AA397" s="79"/>
      <c r="AB397" s="79"/>
      <c r="AC397" s="80"/>
      <c r="AD397" s="79">
        <v>38531.089999999997</v>
      </c>
      <c r="AE397" s="79"/>
      <c r="AF397" s="79"/>
      <c r="AG397" s="79"/>
      <c r="AH397" s="79"/>
      <c r="AI397" s="80"/>
      <c r="AJ397" s="71">
        <f t="shared" si="16"/>
        <v>87.174411764705866</v>
      </c>
      <c r="AK397" s="72"/>
    </row>
    <row r="398" spans="1:37" ht="18" customHeight="1">
      <c r="A398" s="118"/>
      <c r="B398" s="91"/>
      <c r="C398" s="90">
        <v>112</v>
      </c>
      <c r="D398" s="90"/>
      <c r="E398" s="128"/>
      <c r="F398" s="128"/>
      <c r="G398" s="91">
        <v>4114</v>
      </c>
      <c r="H398" s="91"/>
      <c r="I398" s="91"/>
      <c r="J398" s="92" t="s">
        <v>37</v>
      </c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79">
        <v>19900</v>
      </c>
      <c r="Y398" s="79"/>
      <c r="Z398" s="79"/>
      <c r="AA398" s="79"/>
      <c r="AB398" s="79"/>
      <c r="AC398" s="80"/>
      <c r="AD398" s="79">
        <v>15382.54</v>
      </c>
      <c r="AE398" s="79"/>
      <c r="AF398" s="79"/>
      <c r="AG398" s="79"/>
      <c r="AH398" s="79"/>
      <c r="AI398" s="80"/>
      <c r="AJ398" s="71">
        <f t="shared" si="16"/>
        <v>77.299195979899508</v>
      </c>
      <c r="AK398" s="72"/>
    </row>
    <row r="399" spans="1:37" ht="18" customHeight="1">
      <c r="A399" s="121"/>
      <c r="B399" s="67"/>
      <c r="C399" s="66">
        <v>112</v>
      </c>
      <c r="D399" s="66"/>
      <c r="E399" s="130"/>
      <c r="F399" s="130"/>
      <c r="G399" s="67">
        <v>4115</v>
      </c>
      <c r="H399" s="67"/>
      <c r="I399" s="67"/>
      <c r="J399" s="68" t="s">
        <v>38</v>
      </c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9">
        <v>2900</v>
      </c>
      <c r="Y399" s="69"/>
      <c r="Z399" s="69"/>
      <c r="AA399" s="69"/>
      <c r="AB399" s="69"/>
      <c r="AC399" s="70"/>
      <c r="AD399" s="69">
        <v>2114.83</v>
      </c>
      <c r="AE399" s="69"/>
      <c r="AF399" s="69"/>
      <c r="AG399" s="69"/>
      <c r="AH399" s="69"/>
      <c r="AI399" s="70"/>
      <c r="AJ399" s="71">
        <f t="shared" si="16"/>
        <v>72.925172413793106</v>
      </c>
      <c r="AK399" s="72"/>
    </row>
    <row r="400" spans="1:37" ht="18" customHeight="1">
      <c r="A400" s="116"/>
      <c r="B400" s="117"/>
      <c r="C400" s="122"/>
      <c r="D400" s="122"/>
      <c r="E400" s="127">
        <v>412</v>
      </c>
      <c r="F400" s="127"/>
      <c r="G400" s="216" t="s">
        <v>39</v>
      </c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85">
        <f>SUM(X401:X403)</f>
        <v>482400</v>
      </c>
      <c r="Y400" s="86"/>
      <c r="Z400" s="86"/>
      <c r="AA400" s="86"/>
      <c r="AB400" s="86"/>
      <c r="AC400" s="87"/>
      <c r="AD400" s="85">
        <f>SUM(AD401:AD403)</f>
        <v>477902.59</v>
      </c>
      <c r="AE400" s="86"/>
      <c r="AF400" s="86"/>
      <c r="AG400" s="86"/>
      <c r="AH400" s="86"/>
      <c r="AI400" s="87"/>
      <c r="AJ400" s="73">
        <f t="shared" si="16"/>
        <v>99.06770107794361</v>
      </c>
      <c r="AK400" s="74"/>
    </row>
    <row r="401" spans="1:37" ht="18" customHeight="1">
      <c r="A401" s="118"/>
      <c r="B401" s="91"/>
      <c r="C401" s="90">
        <v>112</v>
      </c>
      <c r="D401" s="90"/>
      <c r="E401" s="128"/>
      <c r="F401" s="128"/>
      <c r="G401" s="91">
        <v>4123</v>
      </c>
      <c r="H401" s="91"/>
      <c r="I401" s="91"/>
      <c r="J401" s="92" t="s">
        <v>40</v>
      </c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79">
        <v>7400</v>
      </c>
      <c r="Y401" s="79"/>
      <c r="Z401" s="79"/>
      <c r="AA401" s="79"/>
      <c r="AB401" s="79"/>
      <c r="AC401" s="80"/>
      <c r="AD401" s="79">
        <v>7069.96</v>
      </c>
      <c r="AE401" s="79"/>
      <c r="AF401" s="79"/>
      <c r="AG401" s="79"/>
      <c r="AH401" s="79"/>
      <c r="AI401" s="80"/>
      <c r="AJ401" s="71">
        <f t="shared" si="16"/>
        <v>95.54</v>
      </c>
      <c r="AK401" s="72"/>
    </row>
    <row r="402" spans="1:37" ht="18" customHeight="1">
      <c r="A402" s="119"/>
      <c r="B402" s="120"/>
      <c r="C402" s="90">
        <v>112</v>
      </c>
      <c r="D402" s="90"/>
      <c r="E402" s="129"/>
      <c r="F402" s="129"/>
      <c r="G402" s="91">
        <v>4125</v>
      </c>
      <c r="H402" s="91"/>
      <c r="I402" s="91"/>
      <c r="J402" s="92" t="s">
        <v>41</v>
      </c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79">
        <v>395000</v>
      </c>
      <c r="Y402" s="79"/>
      <c r="Z402" s="79"/>
      <c r="AA402" s="79"/>
      <c r="AB402" s="79"/>
      <c r="AC402" s="80"/>
      <c r="AD402" s="79">
        <v>391660.55</v>
      </c>
      <c r="AE402" s="79"/>
      <c r="AF402" s="79"/>
      <c r="AG402" s="79"/>
      <c r="AH402" s="79"/>
      <c r="AI402" s="80"/>
      <c r="AJ402" s="71">
        <f t="shared" si="16"/>
        <v>99.15456962025317</v>
      </c>
      <c r="AK402" s="72"/>
    </row>
    <row r="403" spans="1:37" ht="18" customHeight="1">
      <c r="A403" s="121"/>
      <c r="B403" s="67"/>
      <c r="C403" s="66">
        <v>112</v>
      </c>
      <c r="D403" s="66"/>
      <c r="E403" s="130"/>
      <c r="F403" s="130"/>
      <c r="G403" s="67">
        <v>4127</v>
      </c>
      <c r="H403" s="67"/>
      <c r="I403" s="67"/>
      <c r="J403" s="218" t="s">
        <v>43</v>
      </c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69">
        <v>80000</v>
      </c>
      <c r="Y403" s="69"/>
      <c r="Z403" s="69"/>
      <c r="AA403" s="69"/>
      <c r="AB403" s="69"/>
      <c r="AC403" s="70"/>
      <c r="AD403" s="69">
        <v>79172.08</v>
      </c>
      <c r="AE403" s="69"/>
      <c r="AF403" s="69"/>
      <c r="AG403" s="69"/>
      <c r="AH403" s="69"/>
      <c r="AI403" s="70"/>
      <c r="AJ403" s="71">
        <f t="shared" si="16"/>
        <v>98.965100000000007</v>
      </c>
      <c r="AK403" s="72"/>
    </row>
    <row r="404" spans="1:37" ht="18" customHeight="1">
      <c r="A404" s="116"/>
      <c r="B404" s="117"/>
      <c r="C404" s="122"/>
      <c r="D404" s="122"/>
      <c r="E404" s="127">
        <v>413</v>
      </c>
      <c r="F404" s="127"/>
      <c r="G404" s="216" t="s">
        <v>44</v>
      </c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85">
        <f>SUM(X405:X407)</f>
        <v>1234200</v>
      </c>
      <c r="Y404" s="86"/>
      <c r="Z404" s="86"/>
      <c r="AA404" s="86"/>
      <c r="AB404" s="86"/>
      <c r="AC404" s="87"/>
      <c r="AD404" s="85">
        <f>SUM(AD405:AD407)</f>
        <v>1234518</v>
      </c>
      <c r="AE404" s="86"/>
      <c r="AF404" s="86"/>
      <c r="AG404" s="86"/>
      <c r="AH404" s="86"/>
      <c r="AI404" s="87"/>
      <c r="AJ404" s="73">
        <f t="shared" si="16"/>
        <v>100.02576567817209</v>
      </c>
      <c r="AK404" s="74"/>
    </row>
    <row r="405" spans="1:37" ht="18" customHeight="1">
      <c r="A405" s="118"/>
      <c r="B405" s="91"/>
      <c r="C405" s="90">
        <v>112</v>
      </c>
      <c r="D405" s="90"/>
      <c r="E405" s="128"/>
      <c r="F405" s="128"/>
      <c r="G405" s="91">
        <v>4131</v>
      </c>
      <c r="H405" s="91"/>
      <c r="I405" s="91"/>
      <c r="J405" s="92" t="s">
        <v>45</v>
      </c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79">
        <v>3500</v>
      </c>
      <c r="Y405" s="79"/>
      <c r="Z405" s="79"/>
      <c r="AA405" s="79"/>
      <c r="AB405" s="79"/>
      <c r="AC405" s="80"/>
      <c r="AD405" s="79">
        <v>3495.12</v>
      </c>
      <c r="AE405" s="79"/>
      <c r="AF405" s="79"/>
      <c r="AG405" s="79"/>
      <c r="AH405" s="79"/>
      <c r="AI405" s="80"/>
      <c r="AJ405" s="71">
        <f t="shared" si="16"/>
        <v>99.860571428571419</v>
      </c>
      <c r="AK405" s="72"/>
    </row>
    <row r="406" spans="1:37" ht="18" customHeight="1">
      <c r="A406" s="119"/>
      <c r="B406" s="120"/>
      <c r="C406" s="90">
        <v>112</v>
      </c>
      <c r="D406" s="90"/>
      <c r="E406" s="129"/>
      <c r="F406" s="129"/>
      <c r="G406" s="91">
        <v>4133</v>
      </c>
      <c r="H406" s="91"/>
      <c r="I406" s="91"/>
      <c r="J406" s="217" t="s">
        <v>46</v>
      </c>
      <c r="K406" s="217"/>
      <c r="L406" s="217"/>
      <c r="M406" s="217"/>
      <c r="N406" s="217"/>
      <c r="O406" s="217"/>
      <c r="P406" s="217"/>
      <c r="Q406" s="217"/>
      <c r="R406" s="217"/>
      <c r="S406" s="217"/>
      <c r="T406" s="217"/>
      <c r="U406" s="217"/>
      <c r="V406" s="217"/>
      <c r="W406" s="217"/>
      <c r="X406" s="79">
        <v>700</v>
      </c>
      <c r="Y406" s="79"/>
      <c r="Z406" s="79"/>
      <c r="AA406" s="79"/>
      <c r="AB406" s="79"/>
      <c r="AC406" s="80"/>
      <c r="AD406" s="79">
        <v>647.5</v>
      </c>
      <c r="AE406" s="79"/>
      <c r="AF406" s="79"/>
      <c r="AG406" s="79"/>
      <c r="AH406" s="79"/>
      <c r="AI406" s="80"/>
      <c r="AJ406" s="71">
        <f t="shared" si="16"/>
        <v>92.5</v>
      </c>
      <c r="AK406" s="72"/>
    </row>
    <row r="407" spans="1:37" ht="21" customHeight="1">
      <c r="A407" s="121"/>
      <c r="B407" s="67"/>
      <c r="C407" s="504">
        <v>640</v>
      </c>
      <c r="D407" s="504"/>
      <c r="E407" s="130"/>
      <c r="F407" s="130"/>
      <c r="G407" s="505">
        <v>4134</v>
      </c>
      <c r="H407" s="505"/>
      <c r="I407" s="505"/>
      <c r="J407" s="503" t="s">
        <v>47</v>
      </c>
      <c r="K407" s="503"/>
      <c r="L407" s="503"/>
      <c r="M407" s="503"/>
      <c r="N407" s="503"/>
      <c r="O407" s="503"/>
      <c r="P407" s="503"/>
      <c r="Q407" s="503"/>
      <c r="R407" s="503"/>
      <c r="S407" s="503"/>
      <c r="T407" s="503"/>
      <c r="U407" s="503"/>
      <c r="V407" s="503"/>
      <c r="W407" s="503"/>
      <c r="X407" s="172">
        <v>1230000</v>
      </c>
      <c r="Y407" s="172"/>
      <c r="Z407" s="172"/>
      <c r="AA407" s="172"/>
      <c r="AB407" s="172"/>
      <c r="AC407" s="173"/>
      <c r="AD407" s="172">
        <v>1230375.3799999999</v>
      </c>
      <c r="AE407" s="172"/>
      <c r="AF407" s="172"/>
      <c r="AG407" s="172"/>
      <c r="AH407" s="172"/>
      <c r="AI407" s="173"/>
      <c r="AJ407" s="71">
        <f t="shared" si="16"/>
        <v>100.03051869918697</v>
      </c>
      <c r="AK407" s="72"/>
    </row>
    <row r="408" spans="1:37" ht="27" customHeight="1">
      <c r="A408" s="116"/>
      <c r="B408" s="117"/>
      <c r="C408" s="122"/>
      <c r="D408" s="122"/>
      <c r="E408" s="127">
        <v>414</v>
      </c>
      <c r="F408" s="127"/>
      <c r="G408" s="216" t="s">
        <v>49</v>
      </c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85">
        <f>SUM(X409:AC413)</f>
        <v>51700</v>
      </c>
      <c r="Y408" s="86"/>
      <c r="Z408" s="86"/>
      <c r="AA408" s="86"/>
      <c r="AB408" s="86"/>
      <c r="AC408" s="87"/>
      <c r="AD408" s="85">
        <f>SUM(AD409:AI413)</f>
        <v>45489.240000000005</v>
      </c>
      <c r="AE408" s="86"/>
      <c r="AF408" s="86"/>
      <c r="AG408" s="86"/>
      <c r="AH408" s="86"/>
      <c r="AI408" s="87"/>
      <c r="AJ408" s="73">
        <f t="shared" si="16"/>
        <v>87.986924564796922</v>
      </c>
      <c r="AK408" s="74"/>
    </row>
    <row r="409" spans="1:37" ht="18" customHeight="1">
      <c r="A409" s="118"/>
      <c r="B409" s="91"/>
      <c r="C409" s="90">
        <v>112</v>
      </c>
      <c r="D409" s="90"/>
      <c r="E409" s="128"/>
      <c r="F409" s="128"/>
      <c r="G409" s="91">
        <v>4141</v>
      </c>
      <c r="H409" s="91"/>
      <c r="I409" s="91"/>
      <c r="J409" s="92" t="s">
        <v>50</v>
      </c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79">
        <v>1500</v>
      </c>
      <c r="Y409" s="79"/>
      <c r="Z409" s="79"/>
      <c r="AA409" s="79"/>
      <c r="AB409" s="79"/>
      <c r="AC409" s="80"/>
      <c r="AD409" s="79">
        <v>74</v>
      </c>
      <c r="AE409" s="79"/>
      <c r="AF409" s="79"/>
      <c r="AG409" s="79"/>
      <c r="AH409" s="79"/>
      <c r="AI409" s="80"/>
      <c r="AJ409" s="71">
        <f t="shared" si="16"/>
        <v>4.9333333333333336</v>
      </c>
      <c r="AK409" s="72"/>
    </row>
    <row r="410" spans="1:37" ht="18" customHeight="1">
      <c r="A410" s="118"/>
      <c r="B410" s="91"/>
      <c r="C410" s="90">
        <v>112</v>
      </c>
      <c r="D410" s="90"/>
      <c r="E410" s="128"/>
      <c r="F410" s="128"/>
      <c r="G410" s="91">
        <v>4143</v>
      </c>
      <c r="H410" s="91"/>
      <c r="I410" s="91"/>
      <c r="J410" s="92" t="s">
        <v>52</v>
      </c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79">
        <v>1600</v>
      </c>
      <c r="Y410" s="79"/>
      <c r="Z410" s="79"/>
      <c r="AA410" s="79"/>
      <c r="AB410" s="79"/>
      <c r="AC410" s="80"/>
      <c r="AD410" s="79">
        <v>1543.94</v>
      </c>
      <c r="AE410" s="79"/>
      <c r="AF410" s="79"/>
      <c r="AG410" s="79"/>
      <c r="AH410" s="79"/>
      <c r="AI410" s="80"/>
      <c r="AJ410" s="71">
        <f t="shared" si="16"/>
        <v>96.496250000000003</v>
      </c>
      <c r="AK410" s="72"/>
    </row>
    <row r="411" spans="1:37" ht="18" customHeight="1">
      <c r="A411" s="118"/>
      <c r="B411" s="91"/>
      <c r="C411" s="90">
        <v>112</v>
      </c>
      <c r="D411" s="90"/>
      <c r="E411" s="128"/>
      <c r="F411" s="128"/>
      <c r="G411" s="91">
        <v>4144</v>
      </c>
      <c r="H411" s="91"/>
      <c r="I411" s="91"/>
      <c r="J411" s="92" t="s">
        <v>98</v>
      </c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79">
        <v>40000</v>
      </c>
      <c r="Y411" s="79"/>
      <c r="Z411" s="79"/>
      <c r="AA411" s="79"/>
      <c r="AB411" s="79"/>
      <c r="AC411" s="80"/>
      <c r="AD411" s="79">
        <f>36871.8+15</f>
        <v>36886.800000000003</v>
      </c>
      <c r="AE411" s="79"/>
      <c r="AF411" s="79"/>
      <c r="AG411" s="79"/>
      <c r="AH411" s="79"/>
      <c r="AI411" s="80"/>
      <c r="AJ411" s="71">
        <f t="shared" si="16"/>
        <v>92.216999999999999</v>
      </c>
      <c r="AK411" s="72"/>
    </row>
    <row r="412" spans="1:37" ht="18" customHeight="1">
      <c r="A412" s="119"/>
      <c r="B412" s="120"/>
      <c r="C412" s="90">
        <v>112</v>
      </c>
      <c r="D412" s="90"/>
      <c r="E412" s="129"/>
      <c r="F412" s="129"/>
      <c r="G412" s="91">
        <v>4148</v>
      </c>
      <c r="H412" s="91"/>
      <c r="I412" s="91"/>
      <c r="J412" s="92" t="s">
        <v>56</v>
      </c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79">
        <v>1000</v>
      </c>
      <c r="Y412" s="79"/>
      <c r="Z412" s="79"/>
      <c r="AA412" s="79"/>
      <c r="AB412" s="79"/>
      <c r="AC412" s="80"/>
      <c r="AD412" s="79">
        <v>525</v>
      </c>
      <c r="AE412" s="79"/>
      <c r="AF412" s="79"/>
      <c r="AG412" s="79"/>
      <c r="AH412" s="79"/>
      <c r="AI412" s="80"/>
      <c r="AJ412" s="71">
        <f>AD412/X412*100</f>
        <v>52.5</v>
      </c>
      <c r="AK412" s="72"/>
    </row>
    <row r="413" spans="1:37" ht="18" customHeight="1">
      <c r="A413" s="121"/>
      <c r="B413" s="67"/>
      <c r="C413" s="66">
        <v>112</v>
      </c>
      <c r="D413" s="66"/>
      <c r="E413" s="130"/>
      <c r="F413" s="130"/>
      <c r="G413" s="67">
        <v>4149</v>
      </c>
      <c r="H413" s="67"/>
      <c r="I413" s="67"/>
      <c r="J413" s="68" t="s">
        <v>57</v>
      </c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9">
        <v>7600</v>
      </c>
      <c r="Y413" s="69"/>
      <c r="Z413" s="69"/>
      <c r="AA413" s="69"/>
      <c r="AB413" s="69"/>
      <c r="AC413" s="70"/>
      <c r="AD413" s="69">
        <v>6459.5</v>
      </c>
      <c r="AE413" s="69"/>
      <c r="AF413" s="69"/>
      <c r="AG413" s="69"/>
      <c r="AH413" s="69"/>
      <c r="AI413" s="70"/>
      <c r="AJ413" s="71">
        <f t="shared" si="16"/>
        <v>84.993421052631575</v>
      </c>
      <c r="AK413" s="72"/>
    </row>
    <row r="414" spans="1:37" ht="18" customHeight="1">
      <c r="A414" s="116"/>
      <c r="B414" s="117"/>
      <c r="C414" s="122"/>
      <c r="D414" s="122"/>
      <c r="E414" s="127">
        <v>416</v>
      </c>
      <c r="F414" s="127"/>
      <c r="G414" s="216" t="s">
        <v>62</v>
      </c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85">
        <f>X415+X416</f>
        <v>1069600</v>
      </c>
      <c r="Y414" s="86"/>
      <c r="Z414" s="86"/>
      <c r="AA414" s="86"/>
      <c r="AB414" s="86"/>
      <c r="AC414" s="87"/>
      <c r="AD414" s="85">
        <f>AD415+AD416</f>
        <v>1011028.96</v>
      </c>
      <c r="AE414" s="86"/>
      <c r="AF414" s="86"/>
      <c r="AG414" s="86"/>
      <c r="AH414" s="86"/>
      <c r="AI414" s="87"/>
      <c r="AJ414" s="73">
        <f t="shared" si="16"/>
        <v>94.524023934181002</v>
      </c>
      <c r="AK414" s="74"/>
    </row>
    <row r="415" spans="1:37" ht="18" customHeight="1">
      <c r="A415" s="506"/>
      <c r="B415" s="507"/>
      <c r="C415" s="93">
        <v>112</v>
      </c>
      <c r="D415" s="94"/>
      <c r="E415" s="508"/>
      <c r="F415" s="508"/>
      <c r="G415" s="262">
        <v>4161</v>
      </c>
      <c r="H415" s="263"/>
      <c r="I415" s="264"/>
      <c r="J415" s="95" t="s">
        <v>158</v>
      </c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113"/>
      <c r="X415" s="100">
        <v>327600</v>
      </c>
      <c r="Y415" s="101"/>
      <c r="Z415" s="101"/>
      <c r="AA415" s="101"/>
      <c r="AB415" s="101"/>
      <c r="AC415" s="102"/>
      <c r="AD415" s="103">
        <v>277265.77</v>
      </c>
      <c r="AE415" s="101"/>
      <c r="AF415" s="101"/>
      <c r="AG415" s="101"/>
      <c r="AH415" s="101"/>
      <c r="AI415" s="102"/>
      <c r="AJ415" s="282">
        <f>AD415/X415*100</f>
        <v>84.635460927960935</v>
      </c>
      <c r="AK415" s="283"/>
    </row>
    <row r="416" spans="1:37" ht="18" customHeight="1">
      <c r="A416" s="119"/>
      <c r="B416" s="120"/>
      <c r="C416" s="219">
        <v>112</v>
      </c>
      <c r="D416" s="219"/>
      <c r="E416" s="129"/>
      <c r="F416" s="129"/>
      <c r="G416" s="120">
        <v>4162</v>
      </c>
      <c r="H416" s="120"/>
      <c r="I416" s="120"/>
      <c r="J416" s="165" t="s">
        <v>63</v>
      </c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6">
        <v>742000</v>
      </c>
      <c r="Y416" s="166"/>
      <c r="Z416" s="166"/>
      <c r="AA416" s="166"/>
      <c r="AB416" s="166"/>
      <c r="AC416" s="167"/>
      <c r="AD416" s="166">
        <v>733763.19</v>
      </c>
      <c r="AE416" s="166"/>
      <c r="AF416" s="166"/>
      <c r="AG416" s="166"/>
      <c r="AH416" s="166"/>
      <c r="AI416" s="167"/>
      <c r="AJ416" s="71">
        <f t="shared" si="16"/>
        <v>98.889917789757405</v>
      </c>
      <c r="AK416" s="72"/>
    </row>
    <row r="417" spans="1:37" ht="18" customHeight="1">
      <c r="A417" s="116"/>
      <c r="B417" s="117"/>
      <c r="C417" s="122"/>
      <c r="D417" s="122"/>
      <c r="E417" s="127">
        <v>419</v>
      </c>
      <c r="F417" s="127"/>
      <c r="G417" s="216" t="s">
        <v>66</v>
      </c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85">
        <f>X418+X419</f>
        <v>970900</v>
      </c>
      <c r="Y417" s="86"/>
      <c r="Z417" s="86"/>
      <c r="AA417" s="86"/>
      <c r="AB417" s="86"/>
      <c r="AC417" s="87"/>
      <c r="AD417" s="85">
        <f>AD418+AD419</f>
        <v>965814.23</v>
      </c>
      <c r="AE417" s="86"/>
      <c r="AF417" s="86"/>
      <c r="AG417" s="86"/>
      <c r="AH417" s="86"/>
      <c r="AI417" s="87"/>
      <c r="AJ417" s="73">
        <f t="shared" si="16"/>
        <v>99.476179833144514</v>
      </c>
      <c r="AK417" s="74"/>
    </row>
    <row r="418" spans="1:37" ht="18" customHeight="1">
      <c r="A418" s="119"/>
      <c r="B418" s="120"/>
      <c r="C418" s="219">
        <v>111</v>
      </c>
      <c r="D418" s="219"/>
      <c r="E418" s="129"/>
      <c r="F418" s="129"/>
      <c r="G418" s="120">
        <v>4191</v>
      </c>
      <c r="H418" s="120"/>
      <c r="I418" s="120"/>
      <c r="J418" s="165" t="s">
        <v>157</v>
      </c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6">
        <v>3000</v>
      </c>
      <c r="Y418" s="166"/>
      <c r="Z418" s="166"/>
      <c r="AA418" s="166"/>
      <c r="AB418" s="166"/>
      <c r="AC418" s="167"/>
      <c r="AD418" s="166">
        <v>1077.32</v>
      </c>
      <c r="AE418" s="166"/>
      <c r="AF418" s="166"/>
      <c r="AG418" s="166"/>
      <c r="AH418" s="166"/>
      <c r="AI418" s="167"/>
      <c r="AJ418" s="71">
        <f t="shared" si="16"/>
        <v>35.910666666666664</v>
      </c>
      <c r="AK418" s="72"/>
    </row>
    <row r="419" spans="1:37" ht="36" customHeight="1">
      <c r="A419" s="50"/>
      <c r="B419" s="51"/>
      <c r="C419" s="219">
        <v>111</v>
      </c>
      <c r="D419" s="219"/>
      <c r="E419" s="52"/>
      <c r="F419" s="53"/>
      <c r="G419" s="120">
        <v>4192</v>
      </c>
      <c r="H419" s="120"/>
      <c r="I419" s="120"/>
      <c r="J419" s="165" t="s">
        <v>185</v>
      </c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6">
        <v>967900</v>
      </c>
      <c r="Y419" s="166"/>
      <c r="Z419" s="166"/>
      <c r="AA419" s="166"/>
      <c r="AB419" s="166"/>
      <c r="AC419" s="167"/>
      <c r="AD419" s="166">
        <v>964736.91</v>
      </c>
      <c r="AE419" s="166"/>
      <c r="AF419" s="166"/>
      <c r="AG419" s="166"/>
      <c r="AH419" s="166"/>
      <c r="AI419" s="167"/>
      <c r="AJ419" s="71">
        <f>AD419/X419*100</f>
        <v>99.673200743878496</v>
      </c>
      <c r="AK419" s="72"/>
    </row>
    <row r="420" spans="1:37" ht="27" customHeight="1">
      <c r="A420" s="147"/>
      <c r="B420" s="231"/>
      <c r="C420" s="122"/>
      <c r="D420" s="122"/>
      <c r="E420" s="123">
        <v>431</v>
      </c>
      <c r="F420" s="124"/>
      <c r="G420" s="184" t="s">
        <v>70</v>
      </c>
      <c r="H420" s="185"/>
      <c r="I420" s="185"/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6"/>
      <c r="X420" s="85">
        <f>SUM(X421:AC422)</f>
        <v>158000</v>
      </c>
      <c r="Y420" s="86"/>
      <c r="Z420" s="86"/>
      <c r="AA420" s="86"/>
      <c r="AB420" s="86"/>
      <c r="AC420" s="87"/>
      <c r="AD420" s="85">
        <f>SUM(AD421:AI422)</f>
        <v>148000</v>
      </c>
      <c r="AE420" s="86"/>
      <c r="AF420" s="86"/>
      <c r="AG420" s="86"/>
      <c r="AH420" s="86"/>
      <c r="AI420" s="87"/>
      <c r="AJ420" s="73">
        <f t="shared" si="16"/>
        <v>93.670886075949369</v>
      </c>
      <c r="AK420" s="74"/>
    </row>
    <row r="421" spans="1:37" ht="18" customHeight="1">
      <c r="A421" s="149"/>
      <c r="B421" s="232"/>
      <c r="C421" s="90">
        <v>180</v>
      </c>
      <c r="D421" s="90"/>
      <c r="E421" s="143"/>
      <c r="F421" s="144"/>
      <c r="G421" s="91">
        <v>4314</v>
      </c>
      <c r="H421" s="91"/>
      <c r="I421" s="91"/>
      <c r="J421" s="292" t="s">
        <v>72</v>
      </c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79">
        <v>60000</v>
      </c>
      <c r="Y421" s="79"/>
      <c r="Z421" s="79"/>
      <c r="AA421" s="79"/>
      <c r="AB421" s="79"/>
      <c r="AC421" s="80"/>
      <c r="AD421" s="79">
        <v>50000</v>
      </c>
      <c r="AE421" s="79"/>
      <c r="AF421" s="79"/>
      <c r="AG421" s="79"/>
      <c r="AH421" s="79"/>
      <c r="AI421" s="80"/>
      <c r="AJ421" s="71">
        <f t="shared" si="16"/>
        <v>83.333333333333343</v>
      </c>
      <c r="AK421" s="72"/>
    </row>
    <row r="422" spans="1:37" ht="30" customHeight="1">
      <c r="A422" s="149"/>
      <c r="B422" s="232"/>
      <c r="C422" s="90">
        <v>180</v>
      </c>
      <c r="D422" s="90"/>
      <c r="E422" s="143"/>
      <c r="F422" s="144"/>
      <c r="G422" s="91">
        <v>4315</v>
      </c>
      <c r="H422" s="91"/>
      <c r="I422" s="91"/>
      <c r="J422" s="292" t="s">
        <v>73</v>
      </c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79">
        <v>98000</v>
      </c>
      <c r="Y422" s="79"/>
      <c r="Z422" s="79"/>
      <c r="AA422" s="79"/>
      <c r="AB422" s="79"/>
      <c r="AC422" s="80"/>
      <c r="AD422" s="79">
        <v>98000</v>
      </c>
      <c r="AE422" s="79"/>
      <c r="AF422" s="79"/>
      <c r="AG422" s="79"/>
      <c r="AH422" s="79"/>
      <c r="AI422" s="80"/>
      <c r="AJ422" s="71">
        <f t="shared" si="16"/>
        <v>100</v>
      </c>
      <c r="AK422" s="72"/>
    </row>
    <row r="423" spans="1:37" ht="18" customHeight="1">
      <c r="A423" s="147"/>
      <c r="B423" s="231"/>
      <c r="C423" s="122"/>
      <c r="D423" s="122"/>
      <c r="E423" s="123">
        <v>432</v>
      </c>
      <c r="F423" s="124"/>
      <c r="G423" s="132" t="s">
        <v>76</v>
      </c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4"/>
      <c r="X423" s="85">
        <f>SUM(X424:AC426)</f>
        <v>10182000</v>
      </c>
      <c r="Y423" s="86"/>
      <c r="Z423" s="86"/>
      <c r="AA423" s="86"/>
      <c r="AB423" s="86"/>
      <c r="AC423" s="87"/>
      <c r="AD423" s="85">
        <f>SUM(AD424:AI426)</f>
        <v>10179883.010000002</v>
      </c>
      <c r="AE423" s="86"/>
      <c r="AF423" s="86"/>
      <c r="AG423" s="86"/>
      <c r="AH423" s="86"/>
      <c r="AI423" s="87"/>
      <c r="AJ423" s="73">
        <f t="shared" si="16"/>
        <v>99.979208505205278</v>
      </c>
      <c r="AK423" s="74"/>
    </row>
    <row r="424" spans="1:37" ht="18" customHeight="1">
      <c r="A424" s="149"/>
      <c r="B424" s="232"/>
      <c r="C424" s="90">
        <v>180</v>
      </c>
      <c r="D424" s="90"/>
      <c r="E424" s="143"/>
      <c r="F424" s="144"/>
      <c r="G424" s="91">
        <v>4324</v>
      </c>
      <c r="H424" s="91"/>
      <c r="I424" s="91"/>
      <c r="J424" s="92" t="s">
        <v>77</v>
      </c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79">
        <v>1017000</v>
      </c>
      <c r="Y424" s="79"/>
      <c r="Z424" s="79"/>
      <c r="AA424" s="79"/>
      <c r="AB424" s="79"/>
      <c r="AC424" s="80"/>
      <c r="AD424" s="79">
        <v>1016476.15</v>
      </c>
      <c r="AE424" s="79"/>
      <c r="AF424" s="79"/>
      <c r="AG424" s="79"/>
      <c r="AH424" s="79"/>
      <c r="AI424" s="80"/>
      <c r="AJ424" s="71">
        <f t="shared" si="16"/>
        <v>99.948490658800395</v>
      </c>
      <c r="AK424" s="72"/>
    </row>
    <row r="425" spans="1:37" ht="14.25" customHeight="1">
      <c r="A425" s="149"/>
      <c r="B425" s="232"/>
      <c r="C425" s="90">
        <v>180</v>
      </c>
      <c r="D425" s="90"/>
      <c r="E425" s="143"/>
      <c r="F425" s="144"/>
      <c r="G425" s="91">
        <v>4325</v>
      </c>
      <c r="H425" s="91"/>
      <c r="I425" s="91"/>
      <c r="J425" s="356" t="s">
        <v>99</v>
      </c>
      <c r="K425" s="356"/>
      <c r="L425" s="356"/>
      <c r="M425" s="356"/>
      <c r="N425" s="356"/>
      <c r="O425" s="356"/>
      <c r="P425" s="356"/>
      <c r="Q425" s="356"/>
      <c r="R425" s="356"/>
      <c r="S425" s="356"/>
      <c r="T425" s="356"/>
      <c r="U425" s="356"/>
      <c r="V425" s="356"/>
      <c r="W425" s="356"/>
      <c r="X425" s="79">
        <v>465000</v>
      </c>
      <c r="Y425" s="79"/>
      <c r="Z425" s="79"/>
      <c r="AA425" s="79"/>
      <c r="AB425" s="79"/>
      <c r="AC425" s="80"/>
      <c r="AD425" s="79">
        <v>464996.4</v>
      </c>
      <c r="AE425" s="79"/>
      <c r="AF425" s="79"/>
      <c r="AG425" s="79"/>
      <c r="AH425" s="79"/>
      <c r="AI425" s="80"/>
      <c r="AJ425" s="71">
        <f t="shared" si="16"/>
        <v>99.999225806451619</v>
      </c>
      <c r="AK425" s="72"/>
    </row>
    <row r="426" spans="1:37" ht="18" customHeight="1">
      <c r="A426" s="151"/>
      <c r="B426" s="233"/>
      <c r="C426" s="90">
        <v>660</v>
      </c>
      <c r="D426" s="90"/>
      <c r="E426" s="125"/>
      <c r="F426" s="126"/>
      <c r="G426" s="91">
        <v>4326</v>
      </c>
      <c r="H426" s="91"/>
      <c r="I426" s="91"/>
      <c r="J426" s="92" t="s">
        <v>79</v>
      </c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79">
        <v>8700000</v>
      </c>
      <c r="Y426" s="79"/>
      <c r="Z426" s="79"/>
      <c r="AA426" s="79"/>
      <c r="AB426" s="79"/>
      <c r="AC426" s="80"/>
      <c r="AD426" s="79">
        <v>8698410.4600000009</v>
      </c>
      <c r="AE426" s="79"/>
      <c r="AF426" s="79"/>
      <c r="AG426" s="79"/>
      <c r="AH426" s="79"/>
      <c r="AI426" s="80"/>
      <c r="AJ426" s="71">
        <f t="shared" si="16"/>
        <v>99.981729425287369</v>
      </c>
      <c r="AK426" s="72"/>
    </row>
    <row r="427" spans="1:37" ht="18" customHeight="1">
      <c r="A427" s="116"/>
      <c r="B427" s="117"/>
      <c r="C427" s="122"/>
      <c r="D427" s="122"/>
      <c r="E427" s="127">
        <v>441</v>
      </c>
      <c r="F427" s="127"/>
      <c r="G427" s="216" t="s">
        <v>1</v>
      </c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85">
        <f>SUM(X428:X431)</f>
        <v>48609850</v>
      </c>
      <c r="Y427" s="86"/>
      <c r="Z427" s="86"/>
      <c r="AA427" s="86"/>
      <c r="AB427" s="86"/>
      <c r="AC427" s="87"/>
      <c r="AD427" s="85">
        <f>SUM(AD428:AD431)</f>
        <v>41231879.57</v>
      </c>
      <c r="AE427" s="86"/>
      <c r="AF427" s="86"/>
      <c r="AG427" s="86"/>
      <c r="AH427" s="86"/>
      <c r="AI427" s="87"/>
      <c r="AJ427" s="73">
        <f t="shared" si="16"/>
        <v>84.822067070768583</v>
      </c>
      <c r="AK427" s="74"/>
    </row>
    <row r="428" spans="1:37" ht="15" customHeight="1">
      <c r="A428" s="506"/>
      <c r="B428" s="507"/>
      <c r="C428" s="90">
        <v>112</v>
      </c>
      <c r="D428" s="90"/>
      <c r="E428" s="508"/>
      <c r="F428" s="508"/>
      <c r="G428" s="91">
        <v>4412</v>
      </c>
      <c r="H428" s="91"/>
      <c r="I428" s="91"/>
      <c r="J428" s="92" t="s">
        <v>100</v>
      </c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79">
        <v>41031300</v>
      </c>
      <c r="Y428" s="79"/>
      <c r="Z428" s="79"/>
      <c r="AA428" s="79"/>
      <c r="AB428" s="79"/>
      <c r="AC428" s="80"/>
      <c r="AD428" s="79">
        <v>34073759.770000003</v>
      </c>
      <c r="AE428" s="79"/>
      <c r="AF428" s="79"/>
      <c r="AG428" s="79"/>
      <c r="AH428" s="79"/>
      <c r="AI428" s="80"/>
      <c r="AJ428" s="71">
        <f t="shared" si="16"/>
        <v>83.0433346494018</v>
      </c>
      <c r="AK428" s="72"/>
    </row>
    <row r="429" spans="1:37" ht="15" customHeight="1">
      <c r="A429" s="506"/>
      <c r="B429" s="507"/>
      <c r="C429" s="90">
        <v>112</v>
      </c>
      <c r="D429" s="90"/>
      <c r="E429" s="508"/>
      <c r="F429" s="508"/>
      <c r="G429" s="91">
        <v>4413</v>
      </c>
      <c r="H429" s="91"/>
      <c r="I429" s="91"/>
      <c r="J429" s="92" t="s">
        <v>81</v>
      </c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79">
        <v>1696500</v>
      </c>
      <c r="Y429" s="79"/>
      <c r="Z429" s="79"/>
      <c r="AA429" s="79"/>
      <c r="AB429" s="79"/>
      <c r="AC429" s="80"/>
      <c r="AD429" s="79">
        <v>1572864.19</v>
      </c>
      <c r="AE429" s="79"/>
      <c r="AF429" s="79"/>
      <c r="AG429" s="79"/>
      <c r="AH429" s="79"/>
      <c r="AI429" s="80"/>
      <c r="AJ429" s="71">
        <f t="shared" si="16"/>
        <v>92.712301208370178</v>
      </c>
      <c r="AK429" s="72"/>
    </row>
    <row r="430" spans="1:37" ht="18" customHeight="1">
      <c r="A430" s="506"/>
      <c r="B430" s="507"/>
      <c r="C430" s="90">
        <v>112</v>
      </c>
      <c r="D430" s="90"/>
      <c r="E430" s="508"/>
      <c r="F430" s="508"/>
      <c r="G430" s="91">
        <v>4415</v>
      </c>
      <c r="H430" s="91"/>
      <c r="I430" s="91"/>
      <c r="J430" s="92" t="s">
        <v>82</v>
      </c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79">
        <v>3331850</v>
      </c>
      <c r="Y430" s="79"/>
      <c r="Z430" s="79"/>
      <c r="AA430" s="79"/>
      <c r="AB430" s="79"/>
      <c r="AC430" s="80"/>
      <c r="AD430" s="79">
        <v>3103506.36</v>
      </c>
      <c r="AE430" s="79"/>
      <c r="AF430" s="79"/>
      <c r="AG430" s="79"/>
      <c r="AH430" s="79"/>
      <c r="AI430" s="80"/>
      <c r="AJ430" s="71">
        <f t="shared" si="16"/>
        <v>93.146641055269583</v>
      </c>
      <c r="AK430" s="72"/>
    </row>
    <row r="431" spans="1:37" ht="18" customHeight="1">
      <c r="A431" s="509"/>
      <c r="B431" s="505"/>
      <c r="C431" s="66">
        <v>112</v>
      </c>
      <c r="D431" s="66"/>
      <c r="E431" s="639"/>
      <c r="F431" s="639"/>
      <c r="G431" s="67">
        <v>4416</v>
      </c>
      <c r="H431" s="67"/>
      <c r="I431" s="67"/>
      <c r="J431" s="68" t="s">
        <v>83</v>
      </c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9">
        <v>2550200</v>
      </c>
      <c r="Y431" s="69"/>
      <c r="Z431" s="69"/>
      <c r="AA431" s="69"/>
      <c r="AB431" s="69"/>
      <c r="AC431" s="70"/>
      <c r="AD431" s="69">
        <f>2481353.25+396</f>
        <v>2481749.25</v>
      </c>
      <c r="AE431" s="69"/>
      <c r="AF431" s="69"/>
      <c r="AG431" s="69"/>
      <c r="AH431" s="69"/>
      <c r="AI431" s="70"/>
      <c r="AJ431" s="198">
        <f t="shared" si="16"/>
        <v>97.315867382950358</v>
      </c>
      <c r="AK431" s="199"/>
    </row>
    <row r="432" spans="1:37" ht="9" customHeight="1"/>
    <row r="433" spans="1:37" ht="0.75" customHeight="1"/>
    <row r="434" spans="1:37" ht="18" customHeight="1">
      <c r="A434" s="88" t="s">
        <v>90</v>
      </c>
      <c r="B434" s="81"/>
      <c r="C434" s="81" t="s">
        <v>91</v>
      </c>
      <c r="D434" s="81"/>
      <c r="E434" s="203" t="s">
        <v>92</v>
      </c>
      <c r="F434" s="203"/>
      <c r="G434" s="81" t="s">
        <v>92</v>
      </c>
      <c r="H434" s="81"/>
      <c r="I434" s="81" t="s">
        <v>93</v>
      </c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 t="s">
        <v>200</v>
      </c>
      <c r="Y434" s="81"/>
      <c r="Z434" s="81"/>
      <c r="AA434" s="81"/>
      <c r="AB434" s="81"/>
      <c r="AC434" s="82"/>
      <c r="AD434" s="81" t="s">
        <v>198</v>
      </c>
      <c r="AE434" s="81"/>
      <c r="AF434" s="81"/>
      <c r="AG434" s="81"/>
      <c r="AH434" s="81"/>
      <c r="AI434" s="82"/>
      <c r="AJ434" s="75" t="s">
        <v>123</v>
      </c>
      <c r="AK434" s="76"/>
    </row>
    <row r="435" spans="1:37" ht="18" customHeight="1">
      <c r="A435" s="89"/>
      <c r="B435" s="83"/>
      <c r="C435" s="83"/>
      <c r="D435" s="83"/>
      <c r="E435" s="204"/>
      <c r="F435" s="204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4"/>
      <c r="AD435" s="83"/>
      <c r="AE435" s="83"/>
      <c r="AF435" s="83"/>
      <c r="AG435" s="83"/>
      <c r="AH435" s="83"/>
      <c r="AI435" s="84"/>
      <c r="AJ435" s="77"/>
      <c r="AK435" s="78"/>
    </row>
    <row r="436" spans="1:37" ht="18" customHeight="1">
      <c r="A436" s="116"/>
      <c r="B436" s="117"/>
      <c r="C436" s="122"/>
      <c r="D436" s="122"/>
      <c r="E436" s="127">
        <v>46</v>
      </c>
      <c r="F436" s="127"/>
      <c r="G436" s="216" t="s">
        <v>84</v>
      </c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324">
        <f>SUM(X437:X440)</f>
        <v>5370000</v>
      </c>
      <c r="Y436" s="324"/>
      <c r="Z436" s="324"/>
      <c r="AA436" s="324"/>
      <c r="AB436" s="324"/>
      <c r="AC436" s="200"/>
      <c r="AD436" s="324">
        <f>SUM(AD437:AD440)</f>
        <v>6586230.5600000005</v>
      </c>
      <c r="AE436" s="324"/>
      <c r="AF436" s="324"/>
      <c r="AG436" s="324"/>
      <c r="AH436" s="324"/>
      <c r="AI436" s="200"/>
      <c r="AJ436" s="73">
        <f t="shared" ref="AJ436:AJ445" si="17">AD436/X436*100</f>
        <v>122.6486137802607</v>
      </c>
      <c r="AK436" s="74"/>
    </row>
    <row r="437" spans="1:37" ht="36" customHeight="1">
      <c r="A437" s="118"/>
      <c r="B437" s="91"/>
      <c r="C437" s="90">
        <v>112</v>
      </c>
      <c r="D437" s="90"/>
      <c r="E437" s="128"/>
      <c r="F437" s="128"/>
      <c r="G437" s="91">
        <v>4611</v>
      </c>
      <c r="H437" s="91"/>
      <c r="I437" s="91"/>
      <c r="J437" s="92" t="s">
        <v>159</v>
      </c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79">
        <v>1170000</v>
      </c>
      <c r="Y437" s="79"/>
      <c r="Z437" s="79"/>
      <c r="AA437" s="79"/>
      <c r="AB437" s="79"/>
      <c r="AC437" s="80"/>
      <c r="AD437" s="79">
        <v>1166666.52</v>
      </c>
      <c r="AE437" s="79"/>
      <c r="AF437" s="79"/>
      <c r="AG437" s="79"/>
      <c r="AH437" s="79"/>
      <c r="AI437" s="80"/>
      <c r="AJ437" s="71">
        <f t="shared" si="17"/>
        <v>99.715087179487185</v>
      </c>
      <c r="AK437" s="72"/>
    </row>
    <row r="438" spans="1:37" ht="36" customHeight="1">
      <c r="A438" s="118"/>
      <c r="B438" s="91"/>
      <c r="C438" s="90">
        <v>112</v>
      </c>
      <c r="D438" s="90"/>
      <c r="E438" s="128"/>
      <c r="F438" s="128"/>
      <c r="G438" s="91">
        <v>4612</v>
      </c>
      <c r="H438" s="91"/>
      <c r="I438" s="91"/>
      <c r="J438" s="92" t="s">
        <v>160</v>
      </c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79">
        <v>1697000</v>
      </c>
      <c r="Y438" s="79"/>
      <c r="Z438" s="79"/>
      <c r="AA438" s="79"/>
      <c r="AB438" s="79"/>
      <c r="AC438" s="80"/>
      <c r="AD438" s="79">
        <v>1693108.47</v>
      </c>
      <c r="AE438" s="79"/>
      <c r="AF438" s="79"/>
      <c r="AG438" s="79"/>
      <c r="AH438" s="79"/>
      <c r="AI438" s="80"/>
      <c r="AJ438" s="71">
        <f t="shared" si="17"/>
        <v>99.770681791396569</v>
      </c>
      <c r="AK438" s="72"/>
    </row>
    <row r="439" spans="1:37" ht="18" customHeight="1">
      <c r="A439" s="118"/>
      <c r="B439" s="91"/>
      <c r="C439" s="90">
        <v>112</v>
      </c>
      <c r="D439" s="90"/>
      <c r="E439" s="128"/>
      <c r="F439" s="128"/>
      <c r="G439" s="91">
        <v>4631</v>
      </c>
      <c r="H439" s="91"/>
      <c r="I439" s="91"/>
      <c r="J439" s="92" t="s">
        <v>101</v>
      </c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79">
        <v>68000</v>
      </c>
      <c r="Y439" s="79"/>
      <c r="Z439" s="79"/>
      <c r="AA439" s="79"/>
      <c r="AB439" s="79"/>
      <c r="AC439" s="80"/>
      <c r="AD439" s="79">
        <v>54564.9</v>
      </c>
      <c r="AE439" s="79"/>
      <c r="AF439" s="79"/>
      <c r="AG439" s="79"/>
      <c r="AH439" s="79"/>
      <c r="AI439" s="80"/>
      <c r="AJ439" s="71">
        <f t="shared" si="17"/>
        <v>80.242500000000007</v>
      </c>
      <c r="AK439" s="72"/>
    </row>
    <row r="440" spans="1:37" ht="18" customHeight="1">
      <c r="A440" s="121"/>
      <c r="B440" s="67"/>
      <c r="C440" s="66">
        <v>112</v>
      </c>
      <c r="D440" s="66"/>
      <c r="E440" s="130"/>
      <c r="F440" s="130"/>
      <c r="G440" s="67">
        <v>4632</v>
      </c>
      <c r="H440" s="67"/>
      <c r="I440" s="67"/>
      <c r="J440" s="68" t="s">
        <v>102</v>
      </c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9">
        <v>2435000</v>
      </c>
      <c r="Y440" s="69"/>
      <c r="Z440" s="69"/>
      <c r="AA440" s="69"/>
      <c r="AB440" s="69"/>
      <c r="AC440" s="70"/>
      <c r="AD440" s="69">
        <v>3671890.67</v>
      </c>
      <c r="AE440" s="69"/>
      <c r="AF440" s="69"/>
      <c r="AG440" s="69"/>
      <c r="AH440" s="69"/>
      <c r="AI440" s="70"/>
      <c r="AJ440" s="71">
        <f t="shared" si="17"/>
        <v>150.79633141683777</v>
      </c>
      <c r="AK440" s="72"/>
    </row>
    <row r="441" spans="1:37" ht="18" customHeight="1">
      <c r="A441" s="116"/>
      <c r="B441" s="117"/>
      <c r="C441" s="122"/>
      <c r="D441" s="122"/>
      <c r="E441" s="127">
        <v>47</v>
      </c>
      <c r="F441" s="127"/>
      <c r="G441" s="216" t="s">
        <v>103</v>
      </c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324">
        <f>SUM(X442:X443)</f>
        <v>359460</v>
      </c>
      <c r="Y441" s="324"/>
      <c r="Z441" s="324"/>
      <c r="AA441" s="324"/>
      <c r="AB441" s="324"/>
      <c r="AC441" s="200"/>
      <c r="AD441" s="324">
        <f>SUM(AD442:AD443)</f>
        <v>313212.43</v>
      </c>
      <c r="AE441" s="324"/>
      <c r="AF441" s="324"/>
      <c r="AG441" s="324"/>
      <c r="AH441" s="324"/>
      <c r="AI441" s="200"/>
      <c r="AJ441" s="73">
        <f t="shared" si="17"/>
        <v>87.134154008790972</v>
      </c>
      <c r="AK441" s="74"/>
    </row>
    <row r="442" spans="1:37" ht="18" customHeight="1">
      <c r="A442" s="118"/>
      <c r="B442" s="91"/>
      <c r="C442" s="90">
        <v>112</v>
      </c>
      <c r="D442" s="90"/>
      <c r="E442" s="128"/>
      <c r="F442" s="128"/>
      <c r="G442" s="91">
        <v>4711</v>
      </c>
      <c r="H442" s="91"/>
      <c r="I442" s="91"/>
      <c r="J442" s="92" t="s">
        <v>87</v>
      </c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79">
        <v>219460</v>
      </c>
      <c r="Y442" s="79"/>
      <c r="Z442" s="79"/>
      <c r="AA442" s="79"/>
      <c r="AB442" s="79"/>
      <c r="AC442" s="80"/>
      <c r="AD442" s="79">
        <v>190212.43</v>
      </c>
      <c r="AE442" s="79"/>
      <c r="AF442" s="79"/>
      <c r="AG442" s="79"/>
      <c r="AH442" s="79"/>
      <c r="AI442" s="80"/>
      <c r="AJ442" s="71">
        <f t="shared" si="17"/>
        <v>86.672938120842076</v>
      </c>
      <c r="AK442" s="72"/>
    </row>
    <row r="443" spans="1:37" ht="18" customHeight="1">
      <c r="A443" s="121"/>
      <c r="B443" s="67"/>
      <c r="C443" s="66">
        <v>112</v>
      </c>
      <c r="D443" s="66"/>
      <c r="E443" s="130"/>
      <c r="F443" s="130"/>
      <c r="G443" s="67">
        <v>4721</v>
      </c>
      <c r="H443" s="67"/>
      <c r="I443" s="67"/>
      <c r="J443" s="218" t="s">
        <v>88</v>
      </c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69">
        <v>140000</v>
      </c>
      <c r="Y443" s="69"/>
      <c r="Z443" s="69"/>
      <c r="AA443" s="69"/>
      <c r="AB443" s="69"/>
      <c r="AC443" s="70"/>
      <c r="AD443" s="69">
        <f>123015-15</f>
        <v>123000</v>
      </c>
      <c r="AE443" s="69"/>
      <c r="AF443" s="69"/>
      <c r="AG443" s="69"/>
      <c r="AH443" s="69"/>
      <c r="AI443" s="70"/>
      <c r="AJ443" s="182">
        <f t="shared" si="17"/>
        <v>87.857142857142861</v>
      </c>
      <c r="AK443" s="183"/>
    </row>
    <row r="444" spans="1:37" ht="18" customHeight="1">
      <c r="A444" s="137">
        <v>8</v>
      </c>
      <c r="B444" s="138"/>
      <c r="C444" s="114" t="s">
        <v>95</v>
      </c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205">
        <f>X394+X400+X404+X408+X414+X417+X420+X423+X427+X436+X441</f>
        <v>68698010</v>
      </c>
      <c r="Y444" s="206"/>
      <c r="Z444" s="206"/>
      <c r="AA444" s="206"/>
      <c r="AB444" s="206"/>
      <c r="AC444" s="207"/>
      <c r="AD444" s="205">
        <f>AD394+AD400+AD404+AD408+AD414+AD417+AD420+AD423+AD427+AD436+AD441</f>
        <v>62371313.400000006</v>
      </c>
      <c r="AE444" s="206"/>
      <c r="AF444" s="206"/>
      <c r="AG444" s="206"/>
      <c r="AH444" s="206"/>
      <c r="AI444" s="207"/>
      <c r="AJ444" s="168">
        <f>AD444/X444*100</f>
        <v>90.790567878167067</v>
      </c>
      <c r="AK444" s="169"/>
    </row>
    <row r="445" spans="1:37" ht="18" customHeight="1">
      <c r="A445" s="139"/>
      <c r="B445" s="140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208"/>
      <c r="Y445" s="209"/>
      <c r="Z445" s="209"/>
      <c r="AA445" s="209"/>
      <c r="AB445" s="209"/>
      <c r="AC445" s="210"/>
      <c r="AD445" s="208"/>
      <c r="AE445" s="209"/>
      <c r="AF445" s="209"/>
      <c r="AG445" s="209"/>
      <c r="AH445" s="209"/>
      <c r="AI445" s="210"/>
      <c r="AJ445" s="170" t="e">
        <f t="shared" si="17"/>
        <v>#DIV/0!</v>
      </c>
      <c r="AK445" s="171"/>
    </row>
    <row r="451" ht="33.75" customHeight="1"/>
    <row r="453" ht="36" customHeight="1"/>
    <row r="465" spans="1:37" ht="8.25" customHeight="1"/>
    <row r="472" spans="1:37" ht="29.25" hidden="1" customHeight="1"/>
    <row r="473" spans="1:37" ht="18" customHeight="1">
      <c r="A473" s="88" t="s">
        <v>90</v>
      </c>
      <c r="B473" s="81"/>
      <c r="C473" s="81" t="s">
        <v>91</v>
      </c>
      <c r="D473" s="81"/>
      <c r="E473" s="203" t="s">
        <v>92</v>
      </c>
      <c r="F473" s="203"/>
      <c r="G473" s="81" t="s">
        <v>92</v>
      </c>
      <c r="H473" s="81"/>
      <c r="I473" s="81" t="s">
        <v>93</v>
      </c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 t="s">
        <v>200</v>
      </c>
      <c r="Y473" s="81"/>
      <c r="Z473" s="81"/>
      <c r="AA473" s="81"/>
      <c r="AB473" s="81"/>
      <c r="AC473" s="82"/>
      <c r="AD473" s="81" t="s">
        <v>198</v>
      </c>
      <c r="AE473" s="81"/>
      <c r="AF473" s="81"/>
      <c r="AG473" s="81"/>
      <c r="AH473" s="81"/>
      <c r="AI473" s="82"/>
      <c r="AJ473" s="75" t="s">
        <v>123</v>
      </c>
      <c r="AK473" s="76"/>
    </row>
    <row r="474" spans="1:37" ht="18" customHeight="1">
      <c r="A474" s="89"/>
      <c r="B474" s="83"/>
      <c r="C474" s="83"/>
      <c r="D474" s="83"/>
      <c r="E474" s="204"/>
      <c r="F474" s="204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4"/>
      <c r="AD474" s="83"/>
      <c r="AE474" s="83"/>
      <c r="AF474" s="83"/>
      <c r="AG474" s="83"/>
      <c r="AH474" s="83"/>
      <c r="AI474" s="84"/>
      <c r="AJ474" s="77"/>
      <c r="AK474" s="78"/>
    </row>
    <row r="475" spans="1:37" ht="18" customHeight="1">
      <c r="A475" s="211">
        <v>9</v>
      </c>
      <c r="B475" s="212"/>
      <c r="C475" s="221" t="s">
        <v>104</v>
      </c>
      <c r="D475" s="222"/>
      <c r="E475" s="222"/>
      <c r="F475" s="222"/>
      <c r="G475" s="222"/>
      <c r="H475" s="222"/>
      <c r="I475" s="222"/>
      <c r="J475" s="22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  <c r="W475" s="222"/>
      <c r="X475" s="222"/>
      <c r="Y475" s="222"/>
      <c r="Z475" s="222"/>
      <c r="AA475" s="222"/>
      <c r="AB475" s="222"/>
      <c r="AC475" s="222"/>
      <c r="AD475" s="222"/>
      <c r="AE475" s="222"/>
      <c r="AF475" s="222"/>
      <c r="AG475" s="222"/>
      <c r="AH475" s="222"/>
      <c r="AI475" s="222"/>
      <c r="AJ475" s="222"/>
      <c r="AK475" s="223"/>
    </row>
    <row r="476" spans="1:37" ht="18" customHeight="1">
      <c r="A476" s="213"/>
      <c r="B476" s="214"/>
      <c r="C476" s="224"/>
      <c r="D476" s="225"/>
      <c r="E476" s="225"/>
      <c r="F476" s="225"/>
      <c r="G476" s="225"/>
      <c r="H476" s="225"/>
      <c r="I476" s="225"/>
      <c r="J476" s="225"/>
      <c r="K476" s="225"/>
      <c r="L476" s="225"/>
      <c r="M476" s="225"/>
      <c r="N476" s="225"/>
      <c r="O476" s="225"/>
      <c r="P476" s="225"/>
      <c r="Q476" s="225"/>
      <c r="R476" s="225"/>
      <c r="S476" s="225"/>
      <c r="T476" s="225"/>
      <c r="U476" s="225"/>
      <c r="V476" s="225"/>
      <c r="W476" s="225"/>
      <c r="X476" s="225"/>
      <c r="Y476" s="225"/>
      <c r="Z476" s="225"/>
      <c r="AA476" s="225"/>
      <c r="AB476" s="225"/>
      <c r="AC476" s="225"/>
      <c r="AD476" s="225"/>
      <c r="AE476" s="225"/>
      <c r="AF476" s="225"/>
      <c r="AG476" s="225"/>
      <c r="AH476" s="225"/>
      <c r="AI476" s="225"/>
      <c r="AJ476" s="225"/>
      <c r="AK476" s="226"/>
    </row>
    <row r="477" spans="1:37" ht="18" customHeight="1">
      <c r="A477" s="116"/>
      <c r="B477" s="117"/>
      <c r="C477" s="122"/>
      <c r="D477" s="122"/>
      <c r="E477" s="127">
        <v>411</v>
      </c>
      <c r="F477" s="127"/>
      <c r="G477" s="215" t="s">
        <v>33</v>
      </c>
      <c r="H477" s="215"/>
      <c r="I477" s="215"/>
      <c r="J477" s="215"/>
      <c r="K477" s="215"/>
      <c r="L477" s="215"/>
      <c r="M477" s="215"/>
      <c r="N477" s="215"/>
      <c r="O477" s="215"/>
      <c r="P477" s="215"/>
      <c r="Q477" s="215"/>
      <c r="R477" s="215"/>
      <c r="S477" s="215"/>
      <c r="T477" s="215"/>
      <c r="U477" s="215"/>
      <c r="V477" s="215"/>
      <c r="W477" s="215"/>
      <c r="X477" s="85">
        <f>SUM(X478:X482)</f>
        <v>482700</v>
      </c>
      <c r="Y477" s="86"/>
      <c r="Z477" s="86"/>
      <c r="AA477" s="86"/>
      <c r="AB477" s="86"/>
      <c r="AC477" s="87"/>
      <c r="AD477" s="85">
        <f>SUM(AD478:AD482)</f>
        <v>448431.28</v>
      </c>
      <c r="AE477" s="86"/>
      <c r="AF477" s="86"/>
      <c r="AG477" s="86"/>
      <c r="AH477" s="86"/>
      <c r="AI477" s="87"/>
      <c r="AJ477" s="282">
        <f>AD477/X477*100</f>
        <v>92.900617360679519</v>
      </c>
      <c r="AK477" s="283"/>
    </row>
    <row r="478" spans="1:37" ht="18" customHeight="1">
      <c r="A478" s="118"/>
      <c r="B478" s="91"/>
      <c r="C478" s="90">
        <v>112</v>
      </c>
      <c r="D478" s="90"/>
      <c r="E478" s="128"/>
      <c r="F478" s="128"/>
      <c r="G478" s="91">
        <v>4111</v>
      </c>
      <c r="H478" s="91"/>
      <c r="I478" s="91"/>
      <c r="J478" s="92" t="s">
        <v>34</v>
      </c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79">
        <v>283800</v>
      </c>
      <c r="Y478" s="79"/>
      <c r="Z478" s="79"/>
      <c r="AA478" s="79"/>
      <c r="AB478" s="79"/>
      <c r="AC478" s="80"/>
      <c r="AD478" s="79">
        <v>271768.06</v>
      </c>
      <c r="AE478" s="79"/>
      <c r="AF478" s="79"/>
      <c r="AG478" s="79"/>
      <c r="AH478" s="79"/>
      <c r="AI478" s="80"/>
      <c r="AJ478" s="71">
        <f t="shared" ref="AJ478:AJ496" si="18">AD478/X478*100</f>
        <v>95.760415785764621</v>
      </c>
      <c r="AK478" s="72"/>
    </row>
    <row r="479" spans="1:37" ht="18" customHeight="1">
      <c r="A479" s="118"/>
      <c r="B479" s="91"/>
      <c r="C479" s="90">
        <v>112</v>
      </c>
      <c r="D479" s="90"/>
      <c r="E479" s="128"/>
      <c r="F479" s="128"/>
      <c r="G479" s="91">
        <v>4112</v>
      </c>
      <c r="H479" s="91"/>
      <c r="I479" s="91"/>
      <c r="J479" s="217" t="s">
        <v>35</v>
      </c>
      <c r="K479" s="217"/>
      <c r="L479" s="217"/>
      <c r="M479" s="217"/>
      <c r="N479" s="217"/>
      <c r="O479" s="217"/>
      <c r="P479" s="217"/>
      <c r="Q479" s="217"/>
      <c r="R479" s="217"/>
      <c r="S479" s="217"/>
      <c r="T479" s="217"/>
      <c r="U479" s="217"/>
      <c r="V479" s="217"/>
      <c r="W479" s="217"/>
      <c r="X479" s="79">
        <v>48600</v>
      </c>
      <c r="Y479" s="79"/>
      <c r="Z479" s="79"/>
      <c r="AA479" s="79"/>
      <c r="AB479" s="79"/>
      <c r="AC479" s="80"/>
      <c r="AD479" s="79">
        <v>43081.82</v>
      </c>
      <c r="AE479" s="79"/>
      <c r="AF479" s="79"/>
      <c r="AG479" s="79"/>
      <c r="AH479" s="79"/>
      <c r="AI479" s="80"/>
      <c r="AJ479" s="71">
        <f t="shared" si="18"/>
        <v>88.64572016460906</v>
      </c>
      <c r="AK479" s="72"/>
    </row>
    <row r="480" spans="1:37" ht="18" customHeight="1">
      <c r="A480" s="118"/>
      <c r="B480" s="91"/>
      <c r="C480" s="90">
        <v>112</v>
      </c>
      <c r="D480" s="90"/>
      <c r="E480" s="128"/>
      <c r="F480" s="128"/>
      <c r="G480" s="91">
        <v>4113</v>
      </c>
      <c r="H480" s="91"/>
      <c r="I480" s="91"/>
      <c r="J480" s="92" t="s">
        <v>36</v>
      </c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79">
        <v>102600</v>
      </c>
      <c r="Y480" s="79"/>
      <c r="Z480" s="79"/>
      <c r="AA480" s="79"/>
      <c r="AB480" s="79"/>
      <c r="AC480" s="80"/>
      <c r="AD480" s="79">
        <v>91505.46</v>
      </c>
      <c r="AE480" s="79"/>
      <c r="AF480" s="79"/>
      <c r="AG480" s="79"/>
      <c r="AH480" s="79"/>
      <c r="AI480" s="80"/>
      <c r="AJ480" s="71">
        <f t="shared" si="18"/>
        <v>89.18660818713451</v>
      </c>
      <c r="AK480" s="72"/>
    </row>
    <row r="481" spans="1:37" ht="18" customHeight="1">
      <c r="A481" s="118"/>
      <c r="B481" s="91"/>
      <c r="C481" s="90">
        <v>112</v>
      </c>
      <c r="D481" s="90"/>
      <c r="E481" s="128"/>
      <c r="F481" s="128"/>
      <c r="G481" s="91">
        <v>4114</v>
      </c>
      <c r="H481" s="91"/>
      <c r="I481" s="91"/>
      <c r="J481" s="92" t="s">
        <v>37</v>
      </c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79">
        <v>41900</v>
      </c>
      <c r="Y481" s="79"/>
      <c r="Z481" s="79"/>
      <c r="AA481" s="79"/>
      <c r="AB481" s="79"/>
      <c r="AC481" s="80"/>
      <c r="AD481" s="79">
        <v>36621.15</v>
      </c>
      <c r="AE481" s="79"/>
      <c r="AF481" s="79"/>
      <c r="AG481" s="79"/>
      <c r="AH481" s="79"/>
      <c r="AI481" s="80"/>
      <c r="AJ481" s="71">
        <f t="shared" si="18"/>
        <v>87.40131264916468</v>
      </c>
      <c r="AK481" s="72"/>
    </row>
    <row r="482" spans="1:37" ht="18" customHeight="1">
      <c r="A482" s="121"/>
      <c r="B482" s="67"/>
      <c r="C482" s="66">
        <v>112</v>
      </c>
      <c r="D482" s="66"/>
      <c r="E482" s="130"/>
      <c r="F482" s="130"/>
      <c r="G482" s="67">
        <v>4115</v>
      </c>
      <c r="H482" s="67"/>
      <c r="I482" s="67"/>
      <c r="J482" s="68" t="s">
        <v>38</v>
      </c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9">
        <v>5800</v>
      </c>
      <c r="Y482" s="69"/>
      <c r="Z482" s="69"/>
      <c r="AA482" s="69"/>
      <c r="AB482" s="69"/>
      <c r="AC482" s="70"/>
      <c r="AD482" s="69">
        <v>5454.79</v>
      </c>
      <c r="AE482" s="69"/>
      <c r="AF482" s="69"/>
      <c r="AG482" s="69"/>
      <c r="AH482" s="69"/>
      <c r="AI482" s="70"/>
      <c r="AJ482" s="182">
        <f t="shared" si="18"/>
        <v>94.048103448275867</v>
      </c>
      <c r="AK482" s="183"/>
    </row>
    <row r="483" spans="1:37" ht="18" customHeight="1">
      <c r="A483" s="116"/>
      <c r="B483" s="117"/>
      <c r="C483" s="122"/>
      <c r="D483" s="122"/>
      <c r="E483" s="127">
        <v>412</v>
      </c>
      <c r="F483" s="127"/>
      <c r="G483" s="216" t="s">
        <v>39</v>
      </c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85">
        <f>SUM(X484:X484)</f>
        <v>16000</v>
      </c>
      <c r="Y483" s="86"/>
      <c r="Z483" s="86"/>
      <c r="AA483" s="86"/>
      <c r="AB483" s="86"/>
      <c r="AC483" s="87"/>
      <c r="AD483" s="85">
        <f>SUM(AD484:AD484)</f>
        <v>15450.27</v>
      </c>
      <c r="AE483" s="86"/>
      <c r="AF483" s="86"/>
      <c r="AG483" s="86"/>
      <c r="AH483" s="86"/>
      <c r="AI483" s="87"/>
      <c r="AJ483" s="73">
        <f t="shared" si="18"/>
        <v>96.564187500000003</v>
      </c>
      <c r="AK483" s="74"/>
    </row>
    <row r="484" spans="1:37" ht="18" customHeight="1">
      <c r="A484" s="118"/>
      <c r="B484" s="91"/>
      <c r="C484" s="90">
        <v>112</v>
      </c>
      <c r="D484" s="90"/>
      <c r="E484" s="128"/>
      <c r="F484" s="128"/>
      <c r="G484" s="91">
        <v>4123</v>
      </c>
      <c r="H484" s="91"/>
      <c r="I484" s="91"/>
      <c r="J484" s="92" t="s">
        <v>40</v>
      </c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79">
        <v>16000</v>
      </c>
      <c r="Y484" s="79"/>
      <c r="Z484" s="79"/>
      <c r="AA484" s="79"/>
      <c r="AB484" s="79"/>
      <c r="AC484" s="80"/>
      <c r="AD484" s="79">
        <v>15450.27</v>
      </c>
      <c r="AE484" s="79"/>
      <c r="AF484" s="79"/>
      <c r="AG484" s="79"/>
      <c r="AH484" s="79"/>
      <c r="AI484" s="80"/>
      <c r="AJ484" s="71">
        <f t="shared" si="18"/>
        <v>96.564187500000003</v>
      </c>
      <c r="AK484" s="72"/>
    </row>
    <row r="485" spans="1:37" ht="18" customHeight="1">
      <c r="A485" s="116"/>
      <c r="B485" s="117"/>
      <c r="C485" s="122"/>
      <c r="D485" s="122"/>
      <c r="E485" s="127">
        <v>413</v>
      </c>
      <c r="F485" s="127"/>
      <c r="G485" s="216" t="s">
        <v>44</v>
      </c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85">
        <f>SUM(X486:X487)</f>
        <v>14900</v>
      </c>
      <c r="Y485" s="86"/>
      <c r="Z485" s="86"/>
      <c r="AA485" s="86"/>
      <c r="AB485" s="86"/>
      <c r="AC485" s="87"/>
      <c r="AD485" s="85">
        <f>SUM(AD486:AD487)</f>
        <v>14675.71</v>
      </c>
      <c r="AE485" s="86"/>
      <c r="AF485" s="86"/>
      <c r="AG485" s="86"/>
      <c r="AH485" s="86"/>
      <c r="AI485" s="87"/>
      <c r="AJ485" s="73">
        <f t="shared" si="18"/>
        <v>98.494697986577179</v>
      </c>
      <c r="AK485" s="74"/>
    </row>
    <row r="486" spans="1:37" ht="18" customHeight="1">
      <c r="A486" s="118"/>
      <c r="B486" s="91"/>
      <c r="C486" s="90">
        <v>112</v>
      </c>
      <c r="D486" s="90"/>
      <c r="E486" s="128"/>
      <c r="F486" s="128"/>
      <c r="G486" s="91">
        <v>4131</v>
      </c>
      <c r="H486" s="91"/>
      <c r="I486" s="91"/>
      <c r="J486" s="92" t="s">
        <v>45</v>
      </c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79">
        <v>14300</v>
      </c>
      <c r="Y486" s="79"/>
      <c r="Z486" s="79"/>
      <c r="AA486" s="79"/>
      <c r="AB486" s="79"/>
      <c r="AC486" s="80"/>
      <c r="AD486" s="79">
        <v>14295.71</v>
      </c>
      <c r="AE486" s="79"/>
      <c r="AF486" s="79"/>
      <c r="AG486" s="79"/>
      <c r="AH486" s="79"/>
      <c r="AI486" s="80"/>
      <c r="AJ486" s="71">
        <f t="shared" si="18"/>
        <v>99.97</v>
      </c>
      <c r="AK486" s="72"/>
    </row>
    <row r="487" spans="1:37" ht="18" customHeight="1">
      <c r="A487" s="121"/>
      <c r="B487" s="67"/>
      <c r="C487" s="66">
        <v>112</v>
      </c>
      <c r="D487" s="66"/>
      <c r="E487" s="130"/>
      <c r="F487" s="130"/>
      <c r="G487" s="67">
        <v>4133</v>
      </c>
      <c r="H487" s="67"/>
      <c r="I487" s="67"/>
      <c r="J487" s="218" t="s">
        <v>46</v>
      </c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69">
        <v>600</v>
      </c>
      <c r="Y487" s="69"/>
      <c r="Z487" s="69"/>
      <c r="AA487" s="69"/>
      <c r="AB487" s="69"/>
      <c r="AC487" s="70"/>
      <c r="AD487" s="69">
        <v>380</v>
      </c>
      <c r="AE487" s="69"/>
      <c r="AF487" s="69"/>
      <c r="AG487" s="69"/>
      <c r="AH487" s="69"/>
      <c r="AI487" s="70"/>
      <c r="AJ487" s="71">
        <f t="shared" si="18"/>
        <v>63.333333333333329</v>
      </c>
      <c r="AK487" s="72"/>
    </row>
    <row r="488" spans="1:37" ht="18" customHeight="1">
      <c r="A488" s="116"/>
      <c r="B488" s="117"/>
      <c r="C488" s="122"/>
      <c r="D488" s="122"/>
      <c r="E488" s="127">
        <v>414</v>
      </c>
      <c r="F488" s="127"/>
      <c r="G488" s="216" t="s">
        <v>49</v>
      </c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85">
        <f>SUM(X489:X491)</f>
        <v>183500</v>
      </c>
      <c r="Y488" s="86"/>
      <c r="Z488" s="86"/>
      <c r="AA488" s="86"/>
      <c r="AB488" s="86"/>
      <c r="AC488" s="87"/>
      <c r="AD488" s="85">
        <f>SUM(AD489:AD491)</f>
        <v>101948.81</v>
      </c>
      <c r="AE488" s="86"/>
      <c r="AF488" s="86"/>
      <c r="AG488" s="86"/>
      <c r="AH488" s="86"/>
      <c r="AI488" s="87"/>
      <c r="AJ488" s="73">
        <f t="shared" si="18"/>
        <v>55.557934604904638</v>
      </c>
      <c r="AK488" s="74"/>
    </row>
    <row r="489" spans="1:37" ht="18" customHeight="1">
      <c r="A489" s="118"/>
      <c r="B489" s="91"/>
      <c r="C489" s="90">
        <v>112</v>
      </c>
      <c r="D489" s="90"/>
      <c r="E489" s="128"/>
      <c r="F489" s="128"/>
      <c r="G489" s="91">
        <v>4141</v>
      </c>
      <c r="H489" s="91"/>
      <c r="I489" s="91"/>
      <c r="J489" s="92" t="s">
        <v>50</v>
      </c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79">
        <v>1000</v>
      </c>
      <c r="Y489" s="79"/>
      <c r="Z489" s="79"/>
      <c r="AA489" s="79"/>
      <c r="AB489" s="79"/>
      <c r="AC489" s="80"/>
      <c r="AD489" s="79">
        <v>0</v>
      </c>
      <c r="AE489" s="79"/>
      <c r="AF489" s="79"/>
      <c r="AG489" s="79"/>
      <c r="AH489" s="79"/>
      <c r="AI489" s="80"/>
      <c r="AJ489" s="71">
        <f t="shared" si="18"/>
        <v>0</v>
      </c>
      <c r="AK489" s="72"/>
    </row>
    <row r="490" spans="1:37" ht="18" customHeight="1">
      <c r="A490" s="118"/>
      <c r="B490" s="91"/>
      <c r="C490" s="90">
        <v>460</v>
      </c>
      <c r="D490" s="90"/>
      <c r="E490" s="128"/>
      <c r="F490" s="128"/>
      <c r="G490" s="91">
        <v>4143</v>
      </c>
      <c r="H490" s="91"/>
      <c r="I490" s="91"/>
      <c r="J490" s="92" t="s">
        <v>52</v>
      </c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79">
        <v>179500</v>
      </c>
      <c r="Y490" s="79"/>
      <c r="Z490" s="79"/>
      <c r="AA490" s="79"/>
      <c r="AB490" s="79"/>
      <c r="AC490" s="80"/>
      <c r="AD490" s="79">
        <v>100881.63</v>
      </c>
      <c r="AE490" s="79"/>
      <c r="AF490" s="79"/>
      <c r="AG490" s="79"/>
      <c r="AH490" s="79"/>
      <c r="AI490" s="80"/>
      <c r="AJ490" s="71">
        <f t="shared" si="18"/>
        <v>56.201465181058495</v>
      </c>
      <c r="AK490" s="72"/>
    </row>
    <row r="491" spans="1:37" ht="18" customHeight="1">
      <c r="A491" s="121"/>
      <c r="B491" s="67"/>
      <c r="C491" s="66">
        <v>112</v>
      </c>
      <c r="D491" s="66"/>
      <c r="E491" s="130"/>
      <c r="F491" s="130"/>
      <c r="G491" s="67">
        <v>4149</v>
      </c>
      <c r="H491" s="67"/>
      <c r="I491" s="67"/>
      <c r="J491" s="68" t="s">
        <v>57</v>
      </c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9">
        <v>3000</v>
      </c>
      <c r="Y491" s="69"/>
      <c r="Z491" s="69"/>
      <c r="AA491" s="69"/>
      <c r="AB491" s="69"/>
      <c r="AC491" s="70"/>
      <c r="AD491" s="69">
        <v>1067.18</v>
      </c>
      <c r="AE491" s="69"/>
      <c r="AF491" s="69"/>
      <c r="AG491" s="69"/>
      <c r="AH491" s="69"/>
      <c r="AI491" s="70"/>
      <c r="AJ491" s="71">
        <f t="shared" si="18"/>
        <v>35.57266666666667</v>
      </c>
      <c r="AK491" s="72"/>
    </row>
    <row r="492" spans="1:37" ht="18" customHeight="1">
      <c r="A492" s="116"/>
      <c r="B492" s="117"/>
      <c r="C492" s="122"/>
      <c r="D492" s="122"/>
      <c r="E492" s="127">
        <v>419</v>
      </c>
      <c r="F492" s="127"/>
      <c r="G492" s="132" t="s">
        <v>66</v>
      </c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4"/>
      <c r="X492" s="85">
        <f>X493+X494</f>
        <v>46500</v>
      </c>
      <c r="Y492" s="86"/>
      <c r="Z492" s="86"/>
      <c r="AA492" s="86"/>
      <c r="AB492" s="86"/>
      <c r="AC492" s="87"/>
      <c r="AD492" s="85">
        <f>AD493+AD494</f>
        <v>39315.5</v>
      </c>
      <c r="AE492" s="86"/>
      <c r="AF492" s="86"/>
      <c r="AG492" s="86"/>
      <c r="AH492" s="86"/>
      <c r="AI492" s="87"/>
      <c r="AJ492" s="73">
        <f t="shared" si="18"/>
        <v>84.549462365591395</v>
      </c>
      <c r="AK492" s="74"/>
    </row>
    <row r="493" spans="1:37" ht="18" customHeight="1">
      <c r="A493" s="269"/>
      <c r="B493" s="270"/>
      <c r="C493" s="219">
        <v>111</v>
      </c>
      <c r="D493" s="219"/>
      <c r="E493" s="131"/>
      <c r="F493" s="131"/>
      <c r="G493" s="120">
        <v>4191</v>
      </c>
      <c r="H493" s="120"/>
      <c r="I493" s="120"/>
      <c r="J493" s="165" t="s">
        <v>157</v>
      </c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6">
        <v>5000</v>
      </c>
      <c r="Y493" s="166"/>
      <c r="Z493" s="166"/>
      <c r="AA493" s="166"/>
      <c r="AB493" s="166"/>
      <c r="AC493" s="167"/>
      <c r="AD493" s="166">
        <v>0</v>
      </c>
      <c r="AE493" s="166"/>
      <c r="AF493" s="166"/>
      <c r="AG493" s="166"/>
      <c r="AH493" s="166"/>
      <c r="AI493" s="167"/>
      <c r="AJ493" s="71">
        <f t="shared" si="18"/>
        <v>0</v>
      </c>
      <c r="AK493" s="72"/>
    </row>
    <row r="494" spans="1:37" ht="18" customHeight="1">
      <c r="A494" s="118"/>
      <c r="B494" s="91"/>
      <c r="C494" s="155">
        <v>133</v>
      </c>
      <c r="D494" s="155"/>
      <c r="E494" s="128"/>
      <c r="F494" s="128"/>
      <c r="G494" s="91">
        <v>4193</v>
      </c>
      <c r="H494" s="91"/>
      <c r="I494" s="91"/>
      <c r="J494" s="92" t="s">
        <v>67</v>
      </c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79">
        <v>41500</v>
      </c>
      <c r="Y494" s="79"/>
      <c r="Z494" s="79"/>
      <c r="AA494" s="79"/>
      <c r="AB494" s="79"/>
      <c r="AC494" s="80"/>
      <c r="AD494" s="79">
        <v>39315.5</v>
      </c>
      <c r="AE494" s="79"/>
      <c r="AF494" s="79"/>
      <c r="AG494" s="79"/>
      <c r="AH494" s="79"/>
      <c r="AI494" s="80"/>
      <c r="AJ494" s="71">
        <f t="shared" si="18"/>
        <v>94.736144578313258</v>
      </c>
      <c r="AK494" s="72"/>
    </row>
    <row r="495" spans="1:37" ht="18" customHeight="1">
      <c r="A495" s="137">
        <v>9</v>
      </c>
      <c r="B495" s="138"/>
      <c r="C495" s="114" t="s">
        <v>95</v>
      </c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205">
        <f>X477+X483+X485+X488+X492</f>
        <v>743600</v>
      </c>
      <c r="Y495" s="206"/>
      <c r="Z495" s="206"/>
      <c r="AA495" s="206"/>
      <c r="AB495" s="206"/>
      <c r="AC495" s="207"/>
      <c r="AD495" s="205">
        <f>AD477+AD483+AD485+AD488+AD492</f>
        <v>619821.57000000007</v>
      </c>
      <c r="AE495" s="206"/>
      <c r="AF495" s="206"/>
      <c r="AG495" s="206"/>
      <c r="AH495" s="206"/>
      <c r="AI495" s="207"/>
      <c r="AJ495" s="168">
        <f t="shared" si="18"/>
        <v>83.354164873587962</v>
      </c>
      <c r="AK495" s="169"/>
    </row>
    <row r="496" spans="1:37" ht="18" customHeight="1">
      <c r="A496" s="139"/>
      <c r="B496" s="140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208"/>
      <c r="Y496" s="209"/>
      <c r="Z496" s="209"/>
      <c r="AA496" s="209"/>
      <c r="AB496" s="209"/>
      <c r="AC496" s="210"/>
      <c r="AD496" s="208"/>
      <c r="AE496" s="209"/>
      <c r="AF496" s="209"/>
      <c r="AG496" s="209"/>
      <c r="AH496" s="209"/>
      <c r="AI496" s="210"/>
      <c r="AJ496" s="170" t="e">
        <f t="shared" si="18"/>
        <v>#DIV/0!</v>
      </c>
      <c r="AK496" s="171"/>
    </row>
    <row r="512" ht="0.75" customHeight="1"/>
    <row r="513" spans="1:37" ht="18" customHeight="1">
      <c r="A513" s="88" t="s">
        <v>90</v>
      </c>
      <c r="B513" s="81"/>
      <c r="C513" s="81" t="s">
        <v>91</v>
      </c>
      <c r="D513" s="81"/>
      <c r="E513" s="203" t="s">
        <v>92</v>
      </c>
      <c r="F513" s="203"/>
      <c r="G513" s="81" t="s">
        <v>92</v>
      </c>
      <c r="H513" s="81"/>
      <c r="I513" s="81" t="s">
        <v>93</v>
      </c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 t="s">
        <v>200</v>
      </c>
      <c r="Y513" s="81"/>
      <c r="Z513" s="81"/>
      <c r="AA513" s="81"/>
      <c r="AB513" s="81"/>
      <c r="AC513" s="82"/>
      <c r="AD513" s="81" t="s">
        <v>198</v>
      </c>
      <c r="AE513" s="81"/>
      <c r="AF513" s="81"/>
      <c r="AG513" s="81"/>
      <c r="AH513" s="81"/>
      <c r="AI513" s="82"/>
      <c r="AJ513" s="75" t="s">
        <v>123</v>
      </c>
      <c r="AK513" s="76"/>
    </row>
    <row r="514" spans="1:37" ht="18" customHeight="1">
      <c r="A514" s="89"/>
      <c r="B514" s="83"/>
      <c r="C514" s="83"/>
      <c r="D514" s="83"/>
      <c r="E514" s="204"/>
      <c r="F514" s="204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4"/>
      <c r="AD514" s="83"/>
      <c r="AE514" s="83"/>
      <c r="AF514" s="83"/>
      <c r="AG514" s="83"/>
      <c r="AH514" s="83"/>
      <c r="AI514" s="84"/>
      <c r="AJ514" s="77"/>
      <c r="AK514" s="78"/>
    </row>
    <row r="515" spans="1:37" ht="18" customHeight="1">
      <c r="A515" s="211">
        <v>10</v>
      </c>
      <c r="B515" s="212"/>
      <c r="C515" s="221" t="s">
        <v>186</v>
      </c>
      <c r="D515" s="222"/>
      <c r="E515" s="222"/>
      <c r="F515" s="222"/>
      <c r="G515" s="222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/>
      <c r="R515" s="222"/>
      <c r="S515" s="222"/>
      <c r="T515" s="222"/>
      <c r="U515" s="222"/>
      <c r="V515" s="222"/>
      <c r="W515" s="222"/>
      <c r="X515" s="222"/>
      <c r="Y515" s="222"/>
      <c r="Z515" s="222"/>
      <c r="AA515" s="222"/>
      <c r="AB515" s="222"/>
      <c r="AC515" s="222"/>
      <c r="AD515" s="222"/>
      <c r="AE515" s="222"/>
      <c r="AF515" s="222"/>
      <c r="AG515" s="222"/>
      <c r="AH515" s="222"/>
      <c r="AI515" s="222"/>
      <c r="AJ515" s="222"/>
      <c r="AK515" s="223"/>
    </row>
    <row r="516" spans="1:37" ht="18" customHeight="1">
      <c r="A516" s="213"/>
      <c r="B516" s="214"/>
      <c r="C516" s="224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6"/>
    </row>
    <row r="517" spans="1:37" ht="18" customHeight="1">
      <c r="A517" s="116"/>
      <c r="B517" s="117"/>
      <c r="C517" s="122"/>
      <c r="D517" s="122"/>
      <c r="E517" s="127">
        <v>411</v>
      </c>
      <c r="F517" s="127"/>
      <c r="G517" s="215" t="s">
        <v>33</v>
      </c>
      <c r="H517" s="215"/>
      <c r="I517" s="215"/>
      <c r="J517" s="215"/>
      <c r="K517" s="215"/>
      <c r="L517" s="215"/>
      <c r="M517" s="215"/>
      <c r="N517" s="215"/>
      <c r="O517" s="215"/>
      <c r="P517" s="215"/>
      <c r="Q517" s="215"/>
      <c r="R517" s="215"/>
      <c r="S517" s="215"/>
      <c r="T517" s="215"/>
      <c r="U517" s="215"/>
      <c r="V517" s="215"/>
      <c r="W517" s="215"/>
      <c r="X517" s="85">
        <f>SUM(X518:X522)</f>
        <v>251900</v>
      </c>
      <c r="Y517" s="86"/>
      <c r="Z517" s="86"/>
      <c r="AA517" s="86"/>
      <c r="AB517" s="86"/>
      <c r="AC517" s="87"/>
      <c r="AD517" s="85">
        <f>SUM(AD518:AD522)</f>
        <v>240641.8</v>
      </c>
      <c r="AE517" s="86"/>
      <c r="AF517" s="86"/>
      <c r="AG517" s="86"/>
      <c r="AH517" s="86"/>
      <c r="AI517" s="87"/>
      <c r="AJ517" s="73">
        <f>AD517/X517*100</f>
        <v>95.530686780468429</v>
      </c>
      <c r="AK517" s="74"/>
    </row>
    <row r="518" spans="1:37" ht="18" customHeight="1">
      <c r="A518" s="118"/>
      <c r="B518" s="91"/>
      <c r="C518" s="90">
        <v>481</v>
      </c>
      <c r="D518" s="90"/>
      <c r="E518" s="128"/>
      <c r="F518" s="128"/>
      <c r="G518" s="91">
        <v>4111</v>
      </c>
      <c r="H518" s="91"/>
      <c r="I518" s="91"/>
      <c r="J518" s="92" t="s">
        <v>34</v>
      </c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79">
        <v>150800</v>
      </c>
      <c r="Y518" s="79"/>
      <c r="Z518" s="79"/>
      <c r="AA518" s="79"/>
      <c r="AB518" s="79"/>
      <c r="AC518" s="80"/>
      <c r="AD518" s="79">
        <v>145046.03</v>
      </c>
      <c r="AE518" s="79"/>
      <c r="AF518" s="79"/>
      <c r="AG518" s="79"/>
      <c r="AH518" s="79"/>
      <c r="AI518" s="80"/>
      <c r="AJ518" s="71">
        <f t="shared" ref="AJ518:AJ539" si="19">AD518/X518*100</f>
        <v>96.184370026525201</v>
      </c>
      <c r="AK518" s="72"/>
    </row>
    <row r="519" spans="1:37" ht="18" customHeight="1">
      <c r="A519" s="118"/>
      <c r="B519" s="91"/>
      <c r="C519" s="90">
        <v>481</v>
      </c>
      <c r="D519" s="90"/>
      <c r="E519" s="128"/>
      <c r="F519" s="128"/>
      <c r="G519" s="91">
        <v>4112</v>
      </c>
      <c r="H519" s="91"/>
      <c r="I519" s="91"/>
      <c r="J519" s="217" t="s">
        <v>35</v>
      </c>
      <c r="K519" s="217"/>
      <c r="L519" s="217"/>
      <c r="M519" s="217"/>
      <c r="N519" s="217"/>
      <c r="O519" s="217"/>
      <c r="P519" s="217"/>
      <c r="Q519" s="217"/>
      <c r="R519" s="217"/>
      <c r="S519" s="217"/>
      <c r="T519" s="217"/>
      <c r="U519" s="217"/>
      <c r="V519" s="217"/>
      <c r="W519" s="217"/>
      <c r="X519" s="79">
        <v>21700</v>
      </c>
      <c r="Y519" s="79"/>
      <c r="Z519" s="79"/>
      <c r="AA519" s="79"/>
      <c r="AB519" s="79"/>
      <c r="AC519" s="80"/>
      <c r="AD519" s="79">
        <v>19646.55</v>
      </c>
      <c r="AE519" s="79"/>
      <c r="AF519" s="79"/>
      <c r="AG519" s="79"/>
      <c r="AH519" s="79"/>
      <c r="AI519" s="80"/>
      <c r="AJ519" s="71">
        <f t="shared" si="19"/>
        <v>90.537096774193543</v>
      </c>
      <c r="AK519" s="72"/>
    </row>
    <row r="520" spans="1:37" ht="18" customHeight="1">
      <c r="A520" s="118"/>
      <c r="B520" s="91"/>
      <c r="C520" s="90">
        <v>481</v>
      </c>
      <c r="D520" s="90"/>
      <c r="E520" s="128"/>
      <c r="F520" s="128"/>
      <c r="G520" s="91">
        <v>4113</v>
      </c>
      <c r="H520" s="91"/>
      <c r="I520" s="91"/>
      <c r="J520" s="92" t="s">
        <v>36</v>
      </c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79">
        <v>54300</v>
      </c>
      <c r="Y520" s="79"/>
      <c r="Z520" s="79"/>
      <c r="AA520" s="79"/>
      <c r="AB520" s="79"/>
      <c r="AC520" s="80"/>
      <c r="AD520" s="79">
        <v>52322.3</v>
      </c>
      <c r="AE520" s="79"/>
      <c r="AF520" s="79"/>
      <c r="AG520" s="79"/>
      <c r="AH520" s="79"/>
      <c r="AI520" s="80"/>
      <c r="AJ520" s="71">
        <f t="shared" si="19"/>
        <v>96.357826887661147</v>
      </c>
      <c r="AK520" s="72"/>
    </row>
    <row r="521" spans="1:37" ht="18" customHeight="1">
      <c r="A521" s="118"/>
      <c r="B521" s="91"/>
      <c r="C521" s="90">
        <v>481</v>
      </c>
      <c r="D521" s="90"/>
      <c r="E521" s="128"/>
      <c r="F521" s="128"/>
      <c r="G521" s="91">
        <v>4114</v>
      </c>
      <c r="H521" s="91"/>
      <c r="I521" s="91"/>
      <c r="J521" s="92" t="s">
        <v>37</v>
      </c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79">
        <v>21800</v>
      </c>
      <c r="Y521" s="79"/>
      <c r="Z521" s="79"/>
      <c r="AA521" s="79"/>
      <c r="AB521" s="79"/>
      <c r="AC521" s="80"/>
      <c r="AD521" s="79">
        <v>20679.169999999998</v>
      </c>
      <c r="AE521" s="79"/>
      <c r="AF521" s="79"/>
      <c r="AG521" s="79"/>
      <c r="AH521" s="79"/>
      <c r="AI521" s="80"/>
      <c r="AJ521" s="71">
        <f t="shared" si="19"/>
        <v>94.858577981651365</v>
      </c>
      <c r="AK521" s="72"/>
    </row>
    <row r="522" spans="1:37" ht="18" customHeight="1">
      <c r="A522" s="121"/>
      <c r="B522" s="67"/>
      <c r="C522" s="66">
        <v>481</v>
      </c>
      <c r="D522" s="66"/>
      <c r="E522" s="130"/>
      <c r="F522" s="130"/>
      <c r="G522" s="67">
        <v>4115</v>
      </c>
      <c r="H522" s="67"/>
      <c r="I522" s="67"/>
      <c r="J522" s="68" t="s">
        <v>38</v>
      </c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9">
        <v>3300</v>
      </c>
      <c r="Y522" s="69"/>
      <c r="Z522" s="69"/>
      <c r="AA522" s="69"/>
      <c r="AB522" s="69"/>
      <c r="AC522" s="70"/>
      <c r="AD522" s="69">
        <v>2947.75</v>
      </c>
      <c r="AE522" s="69"/>
      <c r="AF522" s="69"/>
      <c r="AG522" s="69"/>
      <c r="AH522" s="69"/>
      <c r="AI522" s="70"/>
      <c r="AJ522" s="71">
        <f t="shared" si="19"/>
        <v>89.325757575757578</v>
      </c>
      <c r="AK522" s="72"/>
    </row>
    <row r="523" spans="1:37" ht="18" customHeight="1">
      <c r="A523" s="116"/>
      <c r="B523" s="117"/>
      <c r="C523" s="122"/>
      <c r="D523" s="122"/>
      <c r="E523" s="127">
        <v>412</v>
      </c>
      <c r="F523" s="127"/>
      <c r="G523" s="216" t="s">
        <v>39</v>
      </c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85">
        <f>SUM(X524:X524)</f>
        <v>9300</v>
      </c>
      <c r="Y523" s="86"/>
      <c r="Z523" s="86"/>
      <c r="AA523" s="86"/>
      <c r="AB523" s="86"/>
      <c r="AC523" s="87"/>
      <c r="AD523" s="85">
        <f>SUM(AD524:AD524)</f>
        <v>8199.89</v>
      </c>
      <c r="AE523" s="86"/>
      <c r="AF523" s="86"/>
      <c r="AG523" s="86"/>
      <c r="AH523" s="86"/>
      <c r="AI523" s="87"/>
      <c r="AJ523" s="73">
        <f t="shared" si="19"/>
        <v>88.170860215053764</v>
      </c>
      <c r="AK523" s="74"/>
    </row>
    <row r="524" spans="1:37" ht="18" customHeight="1">
      <c r="A524" s="118"/>
      <c r="B524" s="91"/>
      <c r="C524" s="90">
        <v>481</v>
      </c>
      <c r="D524" s="90"/>
      <c r="E524" s="128"/>
      <c r="F524" s="128"/>
      <c r="G524" s="91">
        <v>4123</v>
      </c>
      <c r="H524" s="91"/>
      <c r="I524" s="91"/>
      <c r="J524" s="92" t="s">
        <v>40</v>
      </c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79">
        <v>9300</v>
      </c>
      <c r="Y524" s="79"/>
      <c r="Z524" s="79"/>
      <c r="AA524" s="79"/>
      <c r="AB524" s="79"/>
      <c r="AC524" s="80"/>
      <c r="AD524" s="79">
        <v>8199.89</v>
      </c>
      <c r="AE524" s="79"/>
      <c r="AF524" s="79"/>
      <c r="AG524" s="79"/>
      <c r="AH524" s="79"/>
      <c r="AI524" s="80"/>
      <c r="AJ524" s="71">
        <f t="shared" si="19"/>
        <v>88.170860215053764</v>
      </c>
      <c r="AK524" s="72"/>
    </row>
    <row r="525" spans="1:37" ht="18" customHeight="1">
      <c r="A525" s="147"/>
      <c r="B525" s="231"/>
      <c r="C525" s="122"/>
      <c r="D525" s="122"/>
      <c r="E525" s="123">
        <v>413</v>
      </c>
      <c r="F525" s="124"/>
      <c r="G525" s="216" t="s">
        <v>44</v>
      </c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85">
        <f>SUM(X526:AC527)</f>
        <v>2700</v>
      </c>
      <c r="Y525" s="86"/>
      <c r="Z525" s="86"/>
      <c r="AA525" s="86"/>
      <c r="AB525" s="86"/>
      <c r="AC525" s="87"/>
      <c r="AD525" s="85">
        <f>SUM(AD526:AI527)</f>
        <v>2167.39</v>
      </c>
      <c r="AE525" s="86"/>
      <c r="AF525" s="86"/>
      <c r="AG525" s="86"/>
      <c r="AH525" s="86"/>
      <c r="AI525" s="87"/>
      <c r="AJ525" s="73">
        <f t="shared" si="19"/>
        <v>80.273703703703703</v>
      </c>
      <c r="AK525" s="74"/>
    </row>
    <row r="526" spans="1:37" ht="18" customHeight="1">
      <c r="A526" s="149"/>
      <c r="B526" s="232"/>
      <c r="C526" s="90">
        <v>481</v>
      </c>
      <c r="D526" s="90"/>
      <c r="E526" s="143"/>
      <c r="F526" s="144"/>
      <c r="G526" s="91">
        <v>4131</v>
      </c>
      <c r="H526" s="91"/>
      <c r="I526" s="91"/>
      <c r="J526" s="92" t="s">
        <v>45</v>
      </c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79">
        <v>1700</v>
      </c>
      <c r="Y526" s="79"/>
      <c r="Z526" s="79"/>
      <c r="AA526" s="79"/>
      <c r="AB526" s="79"/>
      <c r="AC526" s="80"/>
      <c r="AD526" s="79">
        <v>1647</v>
      </c>
      <c r="AE526" s="79"/>
      <c r="AF526" s="79"/>
      <c r="AG526" s="79"/>
      <c r="AH526" s="79"/>
      <c r="AI526" s="80"/>
      <c r="AJ526" s="71">
        <f t="shared" si="19"/>
        <v>96.882352941176478</v>
      </c>
      <c r="AK526" s="72"/>
    </row>
    <row r="527" spans="1:37" ht="18" customHeight="1">
      <c r="A527" s="149"/>
      <c r="B527" s="232"/>
      <c r="C527" s="219">
        <v>481</v>
      </c>
      <c r="D527" s="219"/>
      <c r="E527" s="143"/>
      <c r="F527" s="144"/>
      <c r="G527" s="120">
        <v>4133</v>
      </c>
      <c r="H527" s="120"/>
      <c r="I527" s="120"/>
      <c r="J527" s="636" t="s">
        <v>46</v>
      </c>
      <c r="K527" s="636"/>
      <c r="L527" s="636"/>
      <c r="M527" s="636"/>
      <c r="N527" s="636"/>
      <c r="O527" s="636"/>
      <c r="P527" s="636"/>
      <c r="Q527" s="636"/>
      <c r="R527" s="636"/>
      <c r="S527" s="636"/>
      <c r="T527" s="636"/>
      <c r="U527" s="636"/>
      <c r="V527" s="636"/>
      <c r="W527" s="636"/>
      <c r="X527" s="166">
        <v>1000</v>
      </c>
      <c r="Y527" s="166"/>
      <c r="Z527" s="166"/>
      <c r="AA527" s="166"/>
      <c r="AB527" s="166"/>
      <c r="AC527" s="167"/>
      <c r="AD527" s="166">
        <v>520.39</v>
      </c>
      <c r="AE527" s="166"/>
      <c r="AF527" s="166"/>
      <c r="AG527" s="166"/>
      <c r="AH527" s="166"/>
      <c r="AI527" s="167"/>
      <c r="AJ527" s="182">
        <f t="shared" si="19"/>
        <v>52.039000000000001</v>
      </c>
      <c r="AK527" s="183"/>
    </row>
    <row r="528" spans="1:37" ht="18" customHeight="1">
      <c r="A528" s="147"/>
      <c r="B528" s="231"/>
      <c r="C528" s="637"/>
      <c r="D528" s="274"/>
      <c r="E528" s="123">
        <v>414</v>
      </c>
      <c r="F528" s="124"/>
      <c r="G528" s="132" t="s">
        <v>49</v>
      </c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4"/>
      <c r="X528" s="85">
        <f>SUM(X529:AC531)</f>
        <v>11200</v>
      </c>
      <c r="Y528" s="86"/>
      <c r="Z528" s="86"/>
      <c r="AA528" s="86"/>
      <c r="AB528" s="86"/>
      <c r="AC528" s="87"/>
      <c r="AD528" s="85">
        <f>SUM(AD529:AI531)</f>
        <v>16893.73</v>
      </c>
      <c r="AE528" s="86"/>
      <c r="AF528" s="86"/>
      <c r="AG528" s="86"/>
      <c r="AH528" s="86"/>
      <c r="AI528" s="87"/>
      <c r="AJ528" s="73">
        <f t="shared" si="19"/>
        <v>150.83687499999999</v>
      </c>
      <c r="AK528" s="74"/>
    </row>
    <row r="529" spans="1:37" ht="18" customHeight="1">
      <c r="A529" s="149"/>
      <c r="B529" s="232"/>
      <c r="C529" s="90">
        <v>481</v>
      </c>
      <c r="D529" s="90"/>
      <c r="E529" s="143"/>
      <c r="F529" s="144"/>
      <c r="G529" s="91">
        <v>4141</v>
      </c>
      <c r="H529" s="91"/>
      <c r="I529" s="91"/>
      <c r="J529" s="92" t="s">
        <v>50</v>
      </c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79">
        <v>2000</v>
      </c>
      <c r="Y529" s="79"/>
      <c r="Z529" s="79"/>
      <c r="AA529" s="79"/>
      <c r="AB529" s="79"/>
      <c r="AC529" s="80"/>
      <c r="AD529" s="79">
        <v>1078.2</v>
      </c>
      <c r="AE529" s="79"/>
      <c r="AF529" s="79"/>
      <c r="AG529" s="79"/>
      <c r="AH529" s="79"/>
      <c r="AI529" s="80"/>
      <c r="AJ529" s="71">
        <f t="shared" si="19"/>
        <v>53.910000000000004</v>
      </c>
      <c r="AK529" s="72"/>
    </row>
    <row r="530" spans="1:37" ht="18" customHeight="1">
      <c r="A530" s="149"/>
      <c r="B530" s="232"/>
      <c r="C530" s="90">
        <v>460</v>
      </c>
      <c r="D530" s="90"/>
      <c r="E530" s="143"/>
      <c r="F530" s="144"/>
      <c r="G530" s="91">
        <v>4143</v>
      </c>
      <c r="H530" s="91"/>
      <c r="I530" s="91"/>
      <c r="J530" s="92" t="s">
        <v>52</v>
      </c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79">
        <v>3100</v>
      </c>
      <c r="Y530" s="79"/>
      <c r="Z530" s="79"/>
      <c r="AA530" s="79"/>
      <c r="AB530" s="79"/>
      <c r="AC530" s="80"/>
      <c r="AD530" s="79">
        <v>2833.38</v>
      </c>
      <c r="AE530" s="79"/>
      <c r="AF530" s="79"/>
      <c r="AG530" s="79"/>
      <c r="AH530" s="79"/>
      <c r="AI530" s="80"/>
      <c r="AJ530" s="71">
        <f t="shared" si="19"/>
        <v>91.399354838709684</v>
      </c>
      <c r="AK530" s="72"/>
    </row>
    <row r="531" spans="1:37" ht="18" customHeight="1">
      <c r="A531" s="151"/>
      <c r="B531" s="233"/>
      <c r="C531" s="219">
        <v>481</v>
      </c>
      <c r="D531" s="219"/>
      <c r="E531" s="125"/>
      <c r="F531" s="126"/>
      <c r="G531" s="120">
        <v>4149</v>
      </c>
      <c r="H531" s="120"/>
      <c r="I531" s="120"/>
      <c r="J531" s="165" t="s">
        <v>57</v>
      </c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6">
        <v>6100</v>
      </c>
      <c r="Y531" s="166"/>
      <c r="Z531" s="166"/>
      <c r="AA531" s="166"/>
      <c r="AB531" s="166"/>
      <c r="AC531" s="167"/>
      <c r="AD531" s="166">
        <v>12982.15</v>
      </c>
      <c r="AE531" s="166"/>
      <c r="AF531" s="166"/>
      <c r="AG531" s="166"/>
      <c r="AH531" s="166"/>
      <c r="AI531" s="167"/>
      <c r="AJ531" s="182">
        <f>AD531/X531*100</f>
        <v>212.82213114754097</v>
      </c>
      <c r="AK531" s="183"/>
    </row>
    <row r="532" spans="1:37" ht="18" customHeight="1">
      <c r="A532" s="147"/>
      <c r="B532" s="231"/>
      <c r="C532" s="641"/>
      <c r="D532" s="641"/>
      <c r="E532" s="123">
        <v>418</v>
      </c>
      <c r="F532" s="510"/>
      <c r="G532" s="216" t="s">
        <v>163</v>
      </c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324">
        <f>X533</f>
        <v>100000</v>
      </c>
      <c r="Y532" s="324"/>
      <c r="Z532" s="324"/>
      <c r="AA532" s="324"/>
      <c r="AB532" s="324"/>
      <c r="AC532" s="324"/>
      <c r="AD532" s="324">
        <f>AD533</f>
        <v>51597.87</v>
      </c>
      <c r="AE532" s="324"/>
      <c r="AF532" s="324"/>
      <c r="AG532" s="324"/>
      <c r="AH532" s="324"/>
      <c r="AI532" s="324"/>
      <c r="AJ532" s="661">
        <f>AD532/X532*100</f>
        <v>51.59787</v>
      </c>
      <c r="AK532" s="662"/>
    </row>
    <row r="533" spans="1:37" ht="36" customHeight="1">
      <c r="A533" s="151"/>
      <c r="B533" s="233"/>
      <c r="C533" s="66">
        <v>481</v>
      </c>
      <c r="D533" s="66"/>
      <c r="E533" s="511"/>
      <c r="F533" s="512"/>
      <c r="G533" s="67">
        <v>4181</v>
      </c>
      <c r="H533" s="67"/>
      <c r="I533" s="67"/>
      <c r="J533" s="159" t="s">
        <v>164</v>
      </c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1"/>
      <c r="X533" s="69">
        <v>100000</v>
      </c>
      <c r="Y533" s="69"/>
      <c r="Z533" s="69"/>
      <c r="AA533" s="69"/>
      <c r="AB533" s="69"/>
      <c r="AC533" s="69"/>
      <c r="AD533" s="69">
        <v>51597.87</v>
      </c>
      <c r="AE533" s="69"/>
      <c r="AF533" s="69"/>
      <c r="AG533" s="69"/>
      <c r="AH533" s="69"/>
      <c r="AI533" s="69"/>
      <c r="AJ533" s="198">
        <f>AD533/X533*100</f>
        <v>51.59787</v>
      </c>
      <c r="AK533" s="199"/>
    </row>
    <row r="534" spans="1:37" ht="26.25" customHeight="1">
      <c r="A534" s="147"/>
      <c r="B534" s="231"/>
      <c r="C534" s="513"/>
      <c r="D534" s="514"/>
      <c r="E534" s="123">
        <v>431</v>
      </c>
      <c r="F534" s="124"/>
      <c r="G534" s="377" t="s">
        <v>70</v>
      </c>
      <c r="H534" s="378"/>
      <c r="I534" s="378"/>
      <c r="J534" s="378"/>
      <c r="K534" s="378"/>
      <c r="L534" s="378"/>
      <c r="M534" s="378"/>
      <c r="N534" s="378"/>
      <c r="O534" s="378"/>
      <c r="P534" s="378"/>
      <c r="Q534" s="378"/>
      <c r="R534" s="378"/>
      <c r="S534" s="378"/>
      <c r="T534" s="378"/>
      <c r="U534" s="378"/>
      <c r="V534" s="378"/>
      <c r="W534" s="379"/>
      <c r="X534" s="200">
        <f>X535</f>
        <v>110000</v>
      </c>
      <c r="Y534" s="201"/>
      <c r="Z534" s="201"/>
      <c r="AA534" s="201"/>
      <c r="AB534" s="201"/>
      <c r="AC534" s="201"/>
      <c r="AD534" s="200">
        <f>AD535</f>
        <v>92610</v>
      </c>
      <c r="AE534" s="201"/>
      <c r="AF534" s="201"/>
      <c r="AG534" s="201"/>
      <c r="AH534" s="201"/>
      <c r="AI534" s="201"/>
      <c r="AJ534" s="73">
        <f>(AD534/X534)*100</f>
        <v>84.190909090909088</v>
      </c>
      <c r="AK534" s="74"/>
    </row>
    <row r="535" spans="1:37" ht="18" customHeight="1">
      <c r="A535" s="149"/>
      <c r="B535" s="232"/>
      <c r="C535" s="90">
        <v>1091</v>
      </c>
      <c r="D535" s="90"/>
      <c r="E535" s="143"/>
      <c r="F535" s="144"/>
      <c r="G535" s="91">
        <v>4318</v>
      </c>
      <c r="H535" s="91"/>
      <c r="I535" s="91"/>
      <c r="J535" s="92" t="s">
        <v>75</v>
      </c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80">
        <v>110000</v>
      </c>
      <c r="Y535" s="328"/>
      <c r="Z535" s="328"/>
      <c r="AA535" s="328"/>
      <c r="AB535" s="328"/>
      <c r="AC535" s="328"/>
      <c r="AD535" s="328">
        <v>92610</v>
      </c>
      <c r="AE535" s="328"/>
      <c r="AF535" s="328"/>
      <c r="AG535" s="328"/>
      <c r="AH535" s="328"/>
      <c r="AI535" s="328"/>
      <c r="AJ535" s="71">
        <f>(AD535/X535)*100</f>
        <v>84.190909090909088</v>
      </c>
      <c r="AK535" s="72"/>
    </row>
    <row r="536" spans="1:37" ht="18" customHeight="1">
      <c r="A536" s="147"/>
      <c r="B536" s="231"/>
      <c r="C536" s="135"/>
      <c r="D536" s="136"/>
      <c r="E536" s="553">
        <v>451</v>
      </c>
      <c r="F536" s="554"/>
      <c r="G536" s="132" t="s">
        <v>165</v>
      </c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4"/>
      <c r="X536" s="200">
        <f>X537</f>
        <v>363000</v>
      </c>
      <c r="Y536" s="201"/>
      <c r="Z536" s="201"/>
      <c r="AA536" s="201"/>
      <c r="AB536" s="201"/>
      <c r="AC536" s="201"/>
      <c r="AD536" s="201">
        <f>AD537</f>
        <v>222074.97</v>
      </c>
      <c r="AE536" s="201"/>
      <c r="AF536" s="201"/>
      <c r="AG536" s="201"/>
      <c r="AH536" s="201"/>
      <c r="AI536" s="201"/>
      <c r="AJ536" s="73">
        <f t="shared" ref="AJ536:AJ537" si="20">(AD536/X536)*100</f>
        <v>61.177677685950414</v>
      </c>
      <c r="AK536" s="74"/>
    </row>
    <row r="537" spans="1:37" ht="18" customHeight="1">
      <c r="A537" s="151"/>
      <c r="B537" s="233"/>
      <c r="C537" s="272">
        <v>112</v>
      </c>
      <c r="D537" s="273"/>
      <c r="E537" s="304"/>
      <c r="F537" s="305"/>
      <c r="G537" s="156">
        <v>4513</v>
      </c>
      <c r="H537" s="157"/>
      <c r="I537" s="158"/>
      <c r="J537" s="159" t="s">
        <v>166</v>
      </c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1"/>
      <c r="X537" s="70">
        <v>363000</v>
      </c>
      <c r="Y537" s="197"/>
      <c r="Z537" s="197"/>
      <c r="AA537" s="197"/>
      <c r="AB537" s="197"/>
      <c r="AC537" s="197"/>
      <c r="AD537" s="197">
        <v>222074.97</v>
      </c>
      <c r="AE537" s="197"/>
      <c r="AF537" s="197"/>
      <c r="AG537" s="197"/>
      <c r="AH537" s="197"/>
      <c r="AI537" s="197"/>
      <c r="AJ537" s="73">
        <f t="shared" si="20"/>
        <v>61.177677685950414</v>
      </c>
      <c r="AK537" s="74"/>
    </row>
    <row r="538" spans="1:37" ht="18" customHeight="1">
      <c r="A538" s="137">
        <v>10</v>
      </c>
      <c r="B538" s="138"/>
      <c r="C538" s="114" t="s">
        <v>95</v>
      </c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205">
        <f>X517+X523+X525+X528+X532+X534+X536</f>
        <v>848100</v>
      </c>
      <c r="Y538" s="206"/>
      <c r="Z538" s="206"/>
      <c r="AA538" s="206"/>
      <c r="AB538" s="206"/>
      <c r="AC538" s="207"/>
      <c r="AD538" s="205">
        <f>AD517+AD523+AD525+AD528+AD532+AD534+AD536</f>
        <v>634185.65</v>
      </c>
      <c r="AE538" s="206"/>
      <c r="AF538" s="206"/>
      <c r="AG538" s="206"/>
      <c r="AH538" s="206"/>
      <c r="AI538" s="207"/>
      <c r="AJ538" s="168">
        <f t="shared" si="19"/>
        <v>74.777225563023237</v>
      </c>
      <c r="AK538" s="169"/>
    </row>
    <row r="539" spans="1:37" ht="15" customHeight="1">
      <c r="A539" s="139"/>
      <c r="B539" s="140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208"/>
      <c r="Y539" s="209"/>
      <c r="Z539" s="209"/>
      <c r="AA539" s="209"/>
      <c r="AB539" s="209"/>
      <c r="AC539" s="210"/>
      <c r="AD539" s="208"/>
      <c r="AE539" s="209"/>
      <c r="AF539" s="209"/>
      <c r="AG539" s="209"/>
      <c r="AH539" s="209"/>
      <c r="AI539" s="210"/>
      <c r="AJ539" s="170" t="e">
        <f t="shared" si="19"/>
        <v>#DIV/0!</v>
      </c>
      <c r="AK539" s="171"/>
    </row>
    <row r="540" spans="1:37" s="42" customFormat="1" ht="12" customHeight="1">
      <c r="A540" s="54"/>
      <c r="B540" s="54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7"/>
      <c r="AK540" s="57"/>
    </row>
    <row r="541" spans="1:37" s="42" customFormat="1" ht="0.75" customHeight="1">
      <c r="A541" s="54"/>
      <c r="B541" s="54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7"/>
      <c r="AK541" s="57"/>
    </row>
    <row r="542" spans="1:37" ht="18" customHeight="1">
      <c r="A542" s="88" t="s">
        <v>90</v>
      </c>
      <c r="B542" s="81"/>
      <c r="C542" s="81" t="s">
        <v>91</v>
      </c>
      <c r="D542" s="81"/>
      <c r="E542" s="203" t="s">
        <v>92</v>
      </c>
      <c r="F542" s="203"/>
      <c r="G542" s="81" t="s">
        <v>92</v>
      </c>
      <c r="H542" s="81"/>
      <c r="I542" s="81" t="s">
        <v>93</v>
      </c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 t="s">
        <v>200</v>
      </c>
      <c r="Y542" s="81"/>
      <c r="Z542" s="81"/>
      <c r="AA542" s="81"/>
      <c r="AB542" s="81"/>
      <c r="AC542" s="82"/>
      <c r="AD542" s="81" t="s">
        <v>198</v>
      </c>
      <c r="AE542" s="81"/>
      <c r="AF542" s="81"/>
      <c r="AG542" s="81"/>
      <c r="AH542" s="81"/>
      <c r="AI542" s="82"/>
      <c r="AJ542" s="75" t="s">
        <v>123</v>
      </c>
      <c r="AK542" s="76"/>
    </row>
    <row r="543" spans="1:37" ht="18" customHeight="1">
      <c r="A543" s="89"/>
      <c r="B543" s="83"/>
      <c r="C543" s="83"/>
      <c r="D543" s="83"/>
      <c r="E543" s="204"/>
      <c r="F543" s="204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4"/>
      <c r="AD543" s="83"/>
      <c r="AE543" s="83"/>
      <c r="AF543" s="83"/>
      <c r="AG543" s="83"/>
      <c r="AH543" s="83"/>
      <c r="AI543" s="84"/>
      <c r="AJ543" s="77"/>
      <c r="AK543" s="78"/>
    </row>
    <row r="544" spans="1:37" ht="18" customHeight="1">
      <c r="A544" s="211">
        <v>11</v>
      </c>
      <c r="B544" s="212"/>
      <c r="C544" s="221" t="s">
        <v>187</v>
      </c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2"/>
      <c r="O544" s="222"/>
      <c r="P544" s="222"/>
      <c r="Q544" s="222"/>
      <c r="R544" s="222"/>
      <c r="S544" s="222"/>
      <c r="T544" s="222"/>
      <c r="U544" s="222"/>
      <c r="V544" s="222"/>
      <c r="W544" s="222"/>
      <c r="X544" s="222"/>
      <c r="Y544" s="222"/>
      <c r="Z544" s="222"/>
      <c r="AA544" s="222"/>
      <c r="AB544" s="222"/>
      <c r="AC544" s="222"/>
      <c r="AD544" s="222"/>
      <c r="AE544" s="222"/>
      <c r="AF544" s="222"/>
      <c r="AG544" s="222"/>
      <c r="AH544" s="222"/>
      <c r="AI544" s="222"/>
      <c r="AJ544" s="222"/>
      <c r="AK544" s="223"/>
    </row>
    <row r="545" spans="1:37" ht="18" customHeight="1">
      <c r="A545" s="213"/>
      <c r="B545" s="214"/>
      <c r="C545" s="224"/>
      <c r="D545" s="225"/>
      <c r="E545" s="225"/>
      <c r="F545" s="225"/>
      <c r="G545" s="225"/>
      <c r="H545" s="225"/>
      <c r="I545" s="225"/>
      <c r="J545" s="225"/>
      <c r="K545" s="225"/>
      <c r="L545" s="225"/>
      <c r="M545" s="225"/>
      <c r="N545" s="225"/>
      <c r="O545" s="225"/>
      <c r="P545" s="225"/>
      <c r="Q545" s="225"/>
      <c r="R545" s="225"/>
      <c r="S545" s="225"/>
      <c r="T545" s="225"/>
      <c r="U545" s="225"/>
      <c r="V545" s="225"/>
      <c r="W545" s="225"/>
      <c r="X545" s="225"/>
      <c r="Y545" s="225"/>
      <c r="Z545" s="225"/>
      <c r="AA545" s="225"/>
      <c r="AB545" s="225"/>
      <c r="AC545" s="225"/>
      <c r="AD545" s="225"/>
      <c r="AE545" s="225"/>
      <c r="AF545" s="225"/>
      <c r="AG545" s="225"/>
      <c r="AH545" s="225"/>
      <c r="AI545" s="225"/>
      <c r="AJ545" s="225"/>
      <c r="AK545" s="226"/>
    </row>
    <row r="546" spans="1:37" ht="18" customHeight="1">
      <c r="A546" s="116"/>
      <c r="B546" s="117"/>
      <c r="C546" s="122"/>
      <c r="D546" s="122"/>
      <c r="E546" s="127">
        <v>411</v>
      </c>
      <c r="F546" s="127"/>
      <c r="G546" s="215" t="s">
        <v>33</v>
      </c>
      <c r="H546" s="215"/>
      <c r="I546" s="215"/>
      <c r="J546" s="215"/>
      <c r="K546" s="215"/>
      <c r="L546" s="215"/>
      <c r="M546" s="215"/>
      <c r="N546" s="215"/>
      <c r="O546" s="215"/>
      <c r="P546" s="215"/>
      <c r="Q546" s="215"/>
      <c r="R546" s="215"/>
      <c r="S546" s="215"/>
      <c r="T546" s="215"/>
      <c r="U546" s="215"/>
      <c r="V546" s="215"/>
      <c r="W546" s="215"/>
      <c r="X546" s="85">
        <f>SUM(X547:X551)</f>
        <v>240600</v>
      </c>
      <c r="Y546" s="86"/>
      <c r="Z546" s="86"/>
      <c r="AA546" s="86"/>
      <c r="AB546" s="86"/>
      <c r="AC546" s="87"/>
      <c r="AD546" s="85">
        <f>SUM(AD547:AD551)</f>
        <v>208638.78999999998</v>
      </c>
      <c r="AE546" s="86"/>
      <c r="AF546" s="86"/>
      <c r="AG546" s="86"/>
      <c r="AH546" s="86"/>
      <c r="AI546" s="87"/>
      <c r="AJ546" s="73">
        <f>AD546/X546*100</f>
        <v>86.716039068994178</v>
      </c>
      <c r="AK546" s="74"/>
    </row>
    <row r="547" spans="1:37" ht="18" customHeight="1">
      <c r="A547" s="118"/>
      <c r="B547" s="91"/>
      <c r="C547" s="90">
        <v>1091</v>
      </c>
      <c r="D547" s="90"/>
      <c r="E547" s="128"/>
      <c r="F547" s="128"/>
      <c r="G547" s="91">
        <v>4111</v>
      </c>
      <c r="H547" s="91"/>
      <c r="I547" s="91"/>
      <c r="J547" s="92" t="s">
        <v>34</v>
      </c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79">
        <v>144000</v>
      </c>
      <c r="Y547" s="79"/>
      <c r="Z547" s="79"/>
      <c r="AA547" s="79"/>
      <c r="AB547" s="79"/>
      <c r="AC547" s="80"/>
      <c r="AD547" s="79">
        <v>125572.41</v>
      </c>
      <c r="AE547" s="79"/>
      <c r="AF547" s="79"/>
      <c r="AG547" s="79"/>
      <c r="AH547" s="79"/>
      <c r="AI547" s="80"/>
      <c r="AJ547" s="71">
        <f t="shared" ref="AJ547:AJ561" si="21">AD547/X547*100</f>
        <v>87.203062500000001</v>
      </c>
      <c r="AK547" s="72"/>
    </row>
    <row r="548" spans="1:37" ht="18" customHeight="1">
      <c r="A548" s="118"/>
      <c r="B548" s="91"/>
      <c r="C548" s="90">
        <v>1091</v>
      </c>
      <c r="D548" s="90"/>
      <c r="E548" s="128"/>
      <c r="F548" s="128"/>
      <c r="G548" s="91">
        <v>4112</v>
      </c>
      <c r="H548" s="91"/>
      <c r="I548" s="91"/>
      <c r="J548" s="217" t="s">
        <v>35</v>
      </c>
      <c r="K548" s="217"/>
      <c r="L548" s="217"/>
      <c r="M548" s="217"/>
      <c r="N548" s="217"/>
      <c r="O548" s="217"/>
      <c r="P548" s="217"/>
      <c r="Q548" s="217"/>
      <c r="R548" s="217"/>
      <c r="S548" s="217"/>
      <c r="T548" s="217"/>
      <c r="U548" s="217"/>
      <c r="V548" s="217"/>
      <c r="W548" s="217"/>
      <c r="X548" s="79">
        <v>20700</v>
      </c>
      <c r="Y548" s="79"/>
      <c r="Z548" s="79"/>
      <c r="AA548" s="79"/>
      <c r="AB548" s="79"/>
      <c r="AC548" s="80"/>
      <c r="AD548" s="79">
        <v>17042.740000000002</v>
      </c>
      <c r="AE548" s="79"/>
      <c r="AF548" s="79"/>
      <c r="AG548" s="79"/>
      <c r="AH548" s="79"/>
      <c r="AI548" s="80"/>
      <c r="AJ548" s="71">
        <f t="shared" si="21"/>
        <v>82.332077294686002</v>
      </c>
      <c r="AK548" s="72"/>
    </row>
    <row r="549" spans="1:37" ht="18" customHeight="1">
      <c r="A549" s="118"/>
      <c r="B549" s="91"/>
      <c r="C549" s="90">
        <v>1091</v>
      </c>
      <c r="D549" s="90"/>
      <c r="E549" s="128"/>
      <c r="F549" s="128"/>
      <c r="G549" s="91">
        <v>4113</v>
      </c>
      <c r="H549" s="91"/>
      <c r="I549" s="91"/>
      <c r="J549" s="92" t="s">
        <v>36</v>
      </c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79">
        <v>52000</v>
      </c>
      <c r="Y549" s="79"/>
      <c r="Z549" s="79"/>
      <c r="AA549" s="79"/>
      <c r="AB549" s="79"/>
      <c r="AC549" s="80"/>
      <c r="AD549" s="79">
        <v>45448.98</v>
      </c>
      <c r="AE549" s="79"/>
      <c r="AF549" s="79"/>
      <c r="AG549" s="79"/>
      <c r="AH549" s="79"/>
      <c r="AI549" s="80"/>
      <c r="AJ549" s="71">
        <f t="shared" si="21"/>
        <v>87.401884615384617</v>
      </c>
      <c r="AK549" s="72"/>
    </row>
    <row r="550" spans="1:37" ht="18" customHeight="1">
      <c r="A550" s="118"/>
      <c r="B550" s="91"/>
      <c r="C550" s="90">
        <v>1091</v>
      </c>
      <c r="D550" s="90"/>
      <c r="E550" s="128"/>
      <c r="F550" s="128"/>
      <c r="G550" s="91">
        <v>4114</v>
      </c>
      <c r="H550" s="91"/>
      <c r="I550" s="91"/>
      <c r="J550" s="92" t="s">
        <v>37</v>
      </c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79">
        <v>20800</v>
      </c>
      <c r="Y550" s="79"/>
      <c r="Z550" s="79"/>
      <c r="AA550" s="79"/>
      <c r="AB550" s="79"/>
      <c r="AC550" s="80"/>
      <c r="AD550" s="79">
        <v>18013.3</v>
      </c>
      <c r="AE550" s="79"/>
      <c r="AF550" s="79"/>
      <c r="AG550" s="79"/>
      <c r="AH550" s="79"/>
      <c r="AI550" s="80"/>
      <c r="AJ550" s="71">
        <f t="shared" si="21"/>
        <v>86.602403846153848</v>
      </c>
      <c r="AK550" s="72"/>
    </row>
    <row r="551" spans="1:37" ht="18" customHeight="1">
      <c r="A551" s="121"/>
      <c r="B551" s="67"/>
      <c r="C551" s="66">
        <v>1091</v>
      </c>
      <c r="D551" s="66"/>
      <c r="E551" s="130"/>
      <c r="F551" s="130"/>
      <c r="G551" s="67">
        <v>4115</v>
      </c>
      <c r="H551" s="67"/>
      <c r="I551" s="67"/>
      <c r="J551" s="68" t="s">
        <v>38</v>
      </c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9">
        <v>3100</v>
      </c>
      <c r="Y551" s="69"/>
      <c r="Z551" s="69"/>
      <c r="AA551" s="69"/>
      <c r="AB551" s="69"/>
      <c r="AC551" s="70"/>
      <c r="AD551" s="69">
        <v>2561.36</v>
      </c>
      <c r="AE551" s="69"/>
      <c r="AF551" s="69"/>
      <c r="AG551" s="69"/>
      <c r="AH551" s="69"/>
      <c r="AI551" s="70"/>
      <c r="AJ551" s="71">
        <f t="shared" si="21"/>
        <v>82.624516129032273</v>
      </c>
      <c r="AK551" s="72"/>
    </row>
    <row r="552" spans="1:37" ht="18" customHeight="1">
      <c r="A552" s="116"/>
      <c r="B552" s="117"/>
      <c r="C552" s="122"/>
      <c r="D552" s="122"/>
      <c r="E552" s="127">
        <v>412</v>
      </c>
      <c r="F552" s="127"/>
      <c r="G552" s="216" t="s">
        <v>39</v>
      </c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85">
        <f>SUM(X553:X553)</f>
        <v>8800</v>
      </c>
      <c r="Y552" s="86"/>
      <c r="Z552" s="86"/>
      <c r="AA552" s="86"/>
      <c r="AB552" s="86"/>
      <c r="AC552" s="87"/>
      <c r="AD552" s="85">
        <f>SUM(AD553:AD553)</f>
        <v>7324.28</v>
      </c>
      <c r="AE552" s="86"/>
      <c r="AF552" s="86"/>
      <c r="AG552" s="86"/>
      <c r="AH552" s="86"/>
      <c r="AI552" s="87"/>
      <c r="AJ552" s="73">
        <f t="shared" si="21"/>
        <v>83.230454545454549</v>
      </c>
      <c r="AK552" s="74"/>
    </row>
    <row r="553" spans="1:37" ht="18" customHeight="1">
      <c r="A553" s="118"/>
      <c r="B553" s="91"/>
      <c r="C553" s="90">
        <v>1091</v>
      </c>
      <c r="D553" s="90"/>
      <c r="E553" s="128"/>
      <c r="F553" s="128"/>
      <c r="G553" s="91">
        <v>4123</v>
      </c>
      <c r="H553" s="91"/>
      <c r="I553" s="91"/>
      <c r="J553" s="92" t="s">
        <v>40</v>
      </c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79">
        <v>8800</v>
      </c>
      <c r="Y553" s="79"/>
      <c r="Z553" s="79"/>
      <c r="AA553" s="79"/>
      <c r="AB553" s="79"/>
      <c r="AC553" s="80"/>
      <c r="AD553" s="79">
        <v>7324.28</v>
      </c>
      <c r="AE553" s="79"/>
      <c r="AF553" s="79"/>
      <c r="AG553" s="79"/>
      <c r="AH553" s="79"/>
      <c r="AI553" s="80"/>
      <c r="AJ553" s="71">
        <f t="shared" si="21"/>
        <v>83.230454545454549</v>
      </c>
      <c r="AK553" s="72"/>
    </row>
    <row r="554" spans="1:37" ht="18" customHeight="1">
      <c r="A554" s="147"/>
      <c r="B554" s="231"/>
      <c r="C554" s="122"/>
      <c r="D554" s="122"/>
      <c r="E554" s="123">
        <v>413</v>
      </c>
      <c r="F554" s="124"/>
      <c r="G554" s="216" t="s">
        <v>44</v>
      </c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85">
        <f>SUM(X555:AC557)</f>
        <v>5500</v>
      </c>
      <c r="Y554" s="86"/>
      <c r="Z554" s="86"/>
      <c r="AA554" s="86"/>
      <c r="AB554" s="86"/>
      <c r="AC554" s="87"/>
      <c r="AD554" s="85">
        <f>SUM(AD555:AI557)</f>
        <v>4802.08</v>
      </c>
      <c r="AE554" s="86"/>
      <c r="AF554" s="86"/>
      <c r="AG554" s="86"/>
      <c r="AH554" s="86"/>
      <c r="AI554" s="87"/>
      <c r="AJ554" s="73">
        <f t="shared" si="21"/>
        <v>87.310545454545448</v>
      </c>
      <c r="AK554" s="74"/>
    </row>
    <row r="555" spans="1:37" ht="18" customHeight="1">
      <c r="A555" s="149"/>
      <c r="B555" s="232"/>
      <c r="C555" s="90">
        <v>1091</v>
      </c>
      <c r="D555" s="90"/>
      <c r="E555" s="143"/>
      <c r="F555" s="144"/>
      <c r="G555" s="91">
        <v>4131</v>
      </c>
      <c r="H555" s="91"/>
      <c r="I555" s="91"/>
      <c r="J555" s="92" t="s">
        <v>45</v>
      </c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79">
        <v>3000</v>
      </c>
      <c r="Y555" s="79"/>
      <c r="Z555" s="79"/>
      <c r="AA555" s="79"/>
      <c r="AB555" s="79"/>
      <c r="AC555" s="80"/>
      <c r="AD555" s="79">
        <v>3004.55</v>
      </c>
      <c r="AE555" s="79"/>
      <c r="AF555" s="79"/>
      <c r="AG555" s="79"/>
      <c r="AH555" s="79"/>
      <c r="AI555" s="80"/>
      <c r="AJ555" s="71">
        <f t="shared" si="21"/>
        <v>100.15166666666669</v>
      </c>
      <c r="AK555" s="72"/>
    </row>
    <row r="556" spans="1:37" ht="18" customHeight="1">
      <c r="A556" s="149"/>
      <c r="B556" s="232"/>
      <c r="C556" s="219">
        <v>1091</v>
      </c>
      <c r="D556" s="219"/>
      <c r="E556" s="143"/>
      <c r="F556" s="144"/>
      <c r="G556" s="120">
        <v>4132</v>
      </c>
      <c r="H556" s="120"/>
      <c r="I556" s="120"/>
      <c r="J556" s="636" t="s">
        <v>161</v>
      </c>
      <c r="K556" s="636"/>
      <c r="L556" s="636"/>
      <c r="M556" s="636"/>
      <c r="N556" s="636"/>
      <c r="O556" s="636"/>
      <c r="P556" s="636"/>
      <c r="Q556" s="636"/>
      <c r="R556" s="636"/>
      <c r="S556" s="636"/>
      <c r="T556" s="636"/>
      <c r="U556" s="636"/>
      <c r="V556" s="636"/>
      <c r="W556" s="636"/>
      <c r="X556" s="166">
        <v>1500</v>
      </c>
      <c r="Y556" s="166"/>
      <c r="Z556" s="166"/>
      <c r="AA556" s="166"/>
      <c r="AB556" s="166"/>
      <c r="AC556" s="167"/>
      <c r="AD556" s="166">
        <v>895.4</v>
      </c>
      <c r="AE556" s="166"/>
      <c r="AF556" s="166"/>
      <c r="AG556" s="166"/>
      <c r="AH556" s="166"/>
      <c r="AI556" s="167"/>
      <c r="AJ556" s="182">
        <f>AD556/X556*100</f>
        <v>59.693333333333328</v>
      </c>
      <c r="AK556" s="183"/>
    </row>
    <row r="557" spans="1:37" ht="18" customHeight="1">
      <c r="A557" s="149"/>
      <c r="B557" s="232"/>
      <c r="C557" s="219">
        <v>1091</v>
      </c>
      <c r="D557" s="219"/>
      <c r="E557" s="143"/>
      <c r="F557" s="144"/>
      <c r="G557" s="120">
        <v>4133</v>
      </c>
      <c r="H557" s="120"/>
      <c r="I557" s="120"/>
      <c r="J557" s="636" t="s">
        <v>46</v>
      </c>
      <c r="K557" s="636"/>
      <c r="L557" s="636"/>
      <c r="M557" s="636"/>
      <c r="N557" s="636"/>
      <c r="O557" s="636"/>
      <c r="P557" s="636"/>
      <c r="Q557" s="636"/>
      <c r="R557" s="636"/>
      <c r="S557" s="636"/>
      <c r="T557" s="636"/>
      <c r="U557" s="636"/>
      <c r="V557" s="636"/>
      <c r="W557" s="636"/>
      <c r="X557" s="166">
        <v>1000</v>
      </c>
      <c r="Y557" s="166"/>
      <c r="Z557" s="166"/>
      <c r="AA557" s="166"/>
      <c r="AB557" s="166"/>
      <c r="AC557" s="167"/>
      <c r="AD557" s="166">
        <v>902.13</v>
      </c>
      <c r="AE557" s="166"/>
      <c r="AF557" s="166"/>
      <c r="AG557" s="166"/>
      <c r="AH557" s="166"/>
      <c r="AI557" s="167"/>
      <c r="AJ557" s="182">
        <f t="shared" si="21"/>
        <v>90.212999999999994</v>
      </c>
      <c r="AK557" s="183"/>
    </row>
    <row r="558" spans="1:37" ht="18" customHeight="1">
      <c r="A558" s="147"/>
      <c r="B558" s="231"/>
      <c r="C558" s="637"/>
      <c r="D558" s="274"/>
      <c r="E558" s="123">
        <v>414</v>
      </c>
      <c r="F558" s="124"/>
      <c r="G558" s="132" t="s">
        <v>49</v>
      </c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4"/>
      <c r="X558" s="85">
        <f>SUM(X559:AC561)</f>
        <v>503300</v>
      </c>
      <c r="Y558" s="86"/>
      <c r="Z558" s="86"/>
      <c r="AA558" s="86"/>
      <c r="AB558" s="86"/>
      <c r="AC558" s="87"/>
      <c r="AD558" s="85">
        <f>SUM(AD559:AI561)</f>
        <v>499051.13</v>
      </c>
      <c r="AE558" s="86"/>
      <c r="AF558" s="86"/>
      <c r="AG558" s="86"/>
      <c r="AH558" s="86"/>
      <c r="AI558" s="87"/>
      <c r="AJ558" s="73">
        <f t="shared" si="21"/>
        <v>99.155797734949331</v>
      </c>
      <c r="AK558" s="74"/>
    </row>
    <row r="559" spans="1:37" ht="18" customHeight="1">
      <c r="A559" s="149"/>
      <c r="B559" s="232"/>
      <c r="C559" s="90">
        <v>1091</v>
      </c>
      <c r="D559" s="90"/>
      <c r="E559" s="143"/>
      <c r="F559" s="144"/>
      <c r="G559" s="91">
        <v>4141</v>
      </c>
      <c r="H559" s="91"/>
      <c r="I559" s="91"/>
      <c r="J559" s="92" t="s">
        <v>50</v>
      </c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79">
        <v>1500</v>
      </c>
      <c r="Y559" s="79"/>
      <c r="Z559" s="79"/>
      <c r="AA559" s="79"/>
      <c r="AB559" s="79"/>
      <c r="AC559" s="80"/>
      <c r="AD559" s="79">
        <v>108</v>
      </c>
      <c r="AE559" s="79"/>
      <c r="AF559" s="79"/>
      <c r="AG559" s="79"/>
      <c r="AH559" s="79"/>
      <c r="AI559" s="80"/>
      <c r="AJ559" s="71">
        <f t="shared" si="21"/>
        <v>7.1999999999999993</v>
      </c>
      <c r="AK559" s="72"/>
    </row>
    <row r="560" spans="1:37" ht="18" customHeight="1">
      <c r="A560" s="149"/>
      <c r="B560" s="232"/>
      <c r="C560" s="90">
        <v>460</v>
      </c>
      <c r="D560" s="90"/>
      <c r="E560" s="143"/>
      <c r="F560" s="144"/>
      <c r="G560" s="91">
        <v>4143</v>
      </c>
      <c r="H560" s="91"/>
      <c r="I560" s="91"/>
      <c r="J560" s="92" t="s">
        <v>52</v>
      </c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79">
        <v>3000</v>
      </c>
      <c r="Y560" s="79"/>
      <c r="Z560" s="79"/>
      <c r="AA560" s="79"/>
      <c r="AB560" s="79"/>
      <c r="AC560" s="80"/>
      <c r="AD560" s="79">
        <v>2878.62</v>
      </c>
      <c r="AE560" s="79"/>
      <c r="AF560" s="79"/>
      <c r="AG560" s="79"/>
      <c r="AH560" s="79"/>
      <c r="AI560" s="80"/>
      <c r="AJ560" s="71">
        <f t="shared" si="21"/>
        <v>95.953999999999994</v>
      </c>
      <c r="AK560" s="72"/>
    </row>
    <row r="561" spans="1:37" ht="18" customHeight="1">
      <c r="A561" s="151"/>
      <c r="B561" s="233"/>
      <c r="C561" s="219">
        <v>1091</v>
      </c>
      <c r="D561" s="219"/>
      <c r="E561" s="125"/>
      <c r="F561" s="126"/>
      <c r="G561" s="120">
        <v>4149</v>
      </c>
      <c r="H561" s="120"/>
      <c r="I561" s="120"/>
      <c r="J561" s="165" t="s">
        <v>57</v>
      </c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6">
        <v>498800</v>
      </c>
      <c r="Y561" s="166"/>
      <c r="Z561" s="166"/>
      <c r="AA561" s="166"/>
      <c r="AB561" s="166"/>
      <c r="AC561" s="167"/>
      <c r="AD561" s="166">
        <v>496064.51</v>
      </c>
      <c r="AE561" s="166"/>
      <c r="AF561" s="166"/>
      <c r="AG561" s="166"/>
      <c r="AH561" s="166"/>
      <c r="AI561" s="167"/>
      <c r="AJ561" s="182">
        <f t="shared" si="21"/>
        <v>99.451585805934243</v>
      </c>
      <c r="AK561" s="183"/>
    </row>
    <row r="562" spans="1:37" ht="18" customHeight="1">
      <c r="A562" s="147"/>
      <c r="B562" s="231"/>
      <c r="C562" s="637"/>
      <c r="D562" s="274"/>
      <c r="E562" s="123">
        <v>419</v>
      </c>
      <c r="F562" s="124"/>
      <c r="G562" s="132" t="s">
        <v>66</v>
      </c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4"/>
      <c r="X562" s="85">
        <f>SUM(X563:AC563)</f>
        <v>7000</v>
      </c>
      <c r="Y562" s="86"/>
      <c r="Z562" s="86"/>
      <c r="AA562" s="86"/>
      <c r="AB562" s="86"/>
      <c r="AC562" s="87"/>
      <c r="AD562" s="85">
        <f>SUM(AD563:AI563)</f>
        <v>3231.91</v>
      </c>
      <c r="AE562" s="86"/>
      <c r="AF562" s="86"/>
      <c r="AG562" s="86"/>
      <c r="AH562" s="86"/>
      <c r="AI562" s="87"/>
      <c r="AJ562" s="73">
        <f>AD562/X562*100</f>
        <v>46.170142857142856</v>
      </c>
      <c r="AK562" s="74"/>
    </row>
    <row r="563" spans="1:37" ht="18" customHeight="1">
      <c r="A563" s="149"/>
      <c r="B563" s="232"/>
      <c r="C563" s="90">
        <v>1091</v>
      </c>
      <c r="D563" s="90"/>
      <c r="E563" s="143"/>
      <c r="F563" s="144"/>
      <c r="G563" s="91">
        <v>4191</v>
      </c>
      <c r="H563" s="91"/>
      <c r="I563" s="91"/>
      <c r="J563" s="92" t="s">
        <v>157</v>
      </c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79">
        <v>7000</v>
      </c>
      <c r="Y563" s="79"/>
      <c r="Z563" s="79"/>
      <c r="AA563" s="79"/>
      <c r="AB563" s="79"/>
      <c r="AC563" s="80"/>
      <c r="AD563" s="79">
        <v>3231.91</v>
      </c>
      <c r="AE563" s="79"/>
      <c r="AF563" s="79"/>
      <c r="AG563" s="79"/>
      <c r="AH563" s="79"/>
      <c r="AI563" s="80"/>
      <c r="AJ563" s="71">
        <f>AD563/X563*100</f>
        <v>46.170142857142856</v>
      </c>
      <c r="AK563" s="72"/>
    </row>
    <row r="564" spans="1:37" ht="26.25" customHeight="1">
      <c r="A564" s="147"/>
      <c r="B564" s="231"/>
      <c r="C564" s="513"/>
      <c r="D564" s="514"/>
      <c r="E564" s="123">
        <v>431</v>
      </c>
      <c r="F564" s="124"/>
      <c r="G564" s="377" t="s">
        <v>70</v>
      </c>
      <c r="H564" s="378"/>
      <c r="I564" s="378"/>
      <c r="J564" s="378"/>
      <c r="K564" s="378"/>
      <c r="L564" s="378"/>
      <c r="M564" s="378"/>
      <c r="N564" s="378"/>
      <c r="O564" s="378"/>
      <c r="P564" s="378"/>
      <c r="Q564" s="378"/>
      <c r="R564" s="378"/>
      <c r="S564" s="378"/>
      <c r="T564" s="378"/>
      <c r="U564" s="378"/>
      <c r="V564" s="378"/>
      <c r="W564" s="379"/>
      <c r="X564" s="200">
        <f>SUM(X565:AC567)</f>
        <v>735200</v>
      </c>
      <c r="Y564" s="201"/>
      <c r="Z564" s="201"/>
      <c r="AA564" s="201"/>
      <c r="AB564" s="201"/>
      <c r="AC564" s="201"/>
      <c r="AD564" s="200">
        <f>SUM(AD565:AI567)</f>
        <v>657002.58000000007</v>
      </c>
      <c r="AE564" s="201"/>
      <c r="AF564" s="201"/>
      <c r="AG564" s="201"/>
      <c r="AH564" s="201"/>
      <c r="AI564" s="201"/>
      <c r="AJ564" s="73">
        <f>(AD564/X564)*100</f>
        <v>89.36378944504898</v>
      </c>
      <c r="AK564" s="74"/>
    </row>
    <row r="565" spans="1:37" ht="18" customHeight="1">
      <c r="A565" s="149"/>
      <c r="B565" s="232"/>
      <c r="C565" s="90">
        <v>1091</v>
      </c>
      <c r="D565" s="90"/>
      <c r="E565" s="143"/>
      <c r="F565" s="144"/>
      <c r="G565" s="91">
        <v>4316</v>
      </c>
      <c r="H565" s="91"/>
      <c r="I565" s="91"/>
      <c r="J565" s="92" t="s">
        <v>188</v>
      </c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80">
        <v>240000</v>
      </c>
      <c r="Y565" s="328"/>
      <c r="Z565" s="328"/>
      <c r="AA565" s="328"/>
      <c r="AB565" s="328"/>
      <c r="AC565" s="328"/>
      <c r="AD565" s="328">
        <v>239400</v>
      </c>
      <c r="AE565" s="328"/>
      <c r="AF565" s="328"/>
      <c r="AG565" s="328"/>
      <c r="AH565" s="328"/>
      <c r="AI565" s="328"/>
      <c r="AJ565" s="71">
        <f>(AD565/X565)*100</f>
        <v>99.75</v>
      </c>
      <c r="AK565" s="72"/>
    </row>
    <row r="566" spans="1:37" ht="18" customHeight="1">
      <c r="A566" s="149"/>
      <c r="B566" s="232"/>
      <c r="C566" s="90">
        <v>1091</v>
      </c>
      <c r="D566" s="90"/>
      <c r="E566" s="143"/>
      <c r="F566" s="144"/>
      <c r="G566" s="91">
        <v>4318</v>
      </c>
      <c r="H566" s="91"/>
      <c r="I566" s="91"/>
      <c r="J566" s="92" t="s">
        <v>75</v>
      </c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80">
        <v>377500</v>
      </c>
      <c r="Y566" s="328"/>
      <c r="Z566" s="328"/>
      <c r="AA566" s="328"/>
      <c r="AB566" s="328"/>
      <c r="AC566" s="328"/>
      <c r="AD566" s="328">
        <v>344047.56</v>
      </c>
      <c r="AE566" s="328"/>
      <c r="AF566" s="328"/>
      <c r="AG566" s="328"/>
      <c r="AH566" s="328"/>
      <c r="AI566" s="328"/>
      <c r="AJ566" s="71">
        <f>(AD566/X566)*100</f>
        <v>91.138426490066223</v>
      </c>
      <c r="AK566" s="72"/>
    </row>
    <row r="567" spans="1:37" ht="18" customHeight="1">
      <c r="A567" s="50"/>
      <c r="B567" s="51"/>
      <c r="C567" s="90">
        <v>1091</v>
      </c>
      <c r="D567" s="90"/>
      <c r="E567" s="143"/>
      <c r="F567" s="144"/>
      <c r="G567" s="91">
        <v>4319</v>
      </c>
      <c r="H567" s="91"/>
      <c r="I567" s="91"/>
      <c r="J567" s="92" t="s">
        <v>155</v>
      </c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80">
        <v>117700</v>
      </c>
      <c r="Y567" s="328"/>
      <c r="Z567" s="328"/>
      <c r="AA567" s="328"/>
      <c r="AB567" s="328"/>
      <c r="AC567" s="328"/>
      <c r="AD567" s="328">
        <v>73555.02</v>
      </c>
      <c r="AE567" s="328"/>
      <c r="AF567" s="328"/>
      <c r="AG567" s="328"/>
      <c r="AH567" s="328"/>
      <c r="AI567" s="328"/>
      <c r="AJ567" s="71">
        <f>(AD567/X567)*100</f>
        <v>62.493644859813088</v>
      </c>
      <c r="AK567" s="72"/>
    </row>
    <row r="568" spans="1:37" ht="18" customHeight="1">
      <c r="A568" s="137">
        <v>11</v>
      </c>
      <c r="B568" s="138"/>
      <c r="C568" s="114" t="s">
        <v>95</v>
      </c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205">
        <f>X546+X552+X554+X558+X562+X564</f>
        <v>1500400</v>
      </c>
      <c r="Y568" s="206"/>
      <c r="Z568" s="206"/>
      <c r="AA568" s="206"/>
      <c r="AB568" s="206"/>
      <c r="AC568" s="207"/>
      <c r="AD568" s="205">
        <f>AD546+AD552+AD554+AD558+AD562+AD564</f>
        <v>1380050.77</v>
      </c>
      <c r="AE568" s="206"/>
      <c r="AF568" s="206"/>
      <c r="AG568" s="206"/>
      <c r="AH568" s="206"/>
      <c r="AI568" s="207"/>
      <c r="AJ568" s="168">
        <f>AD568/X568*100</f>
        <v>91.978856971474272</v>
      </c>
      <c r="AK568" s="169"/>
    </row>
    <row r="569" spans="1:37" ht="15" customHeight="1">
      <c r="A569" s="139"/>
      <c r="B569" s="140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208"/>
      <c r="Y569" s="209"/>
      <c r="Z569" s="209"/>
      <c r="AA569" s="209"/>
      <c r="AB569" s="209"/>
      <c r="AC569" s="210"/>
      <c r="AD569" s="208"/>
      <c r="AE569" s="209"/>
      <c r="AF569" s="209"/>
      <c r="AG569" s="209"/>
      <c r="AH569" s="209"/>
      <c r="AI569" s="210"/>
      <c r="AJ569" s="170" t="e">
        <f>AD569/X569*100</f>
        <v>#DIV/0!</v>
      </c>
      <c r="AK569" s="171"/>
    </row>
    <row r="570" spans="1:37" s="42" customFormat="1" ht="12" customHeight="1">
      <c r="A570" s="54"/>
      <c r="B570" s="54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7"/>
      <c r="AK570" s="57"/>
    </row>
    <row r="571" spans="1:37" s="42" customFormat="1" ht="12" customHeight="1">
      <c r="A571" s="54"/>
      <c r="B571" s="54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7"/>
      <c r="AK571" s="57"/>
    </row>
    <row r="572" spans="1:37" s="42" customFormat="1" ht="12" customHeight="1">
      <c r="A572" s="54"/>
      <c r="B572" s="54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7"/>
      <c r="AK572" s="57"/>
    </row>
    <row r="573" spans="1:37" ht="0.75" customHeight="1"/>
    <row r="574" spans="1:37" ht="31.5" customHeight="1">
      <c r="A574" s="88" t="s">
        <v>90</v>
      </c>
      <c r="B574" s="81"/>
      <c r="C574" s="81" t="s">
        <v>91</v>
      </c>
      <c r="D574" s="81"/>
      <c r="E574" s="203" t="s">
        <v>92</v>
      </c>
      <c r="F574" s="203"/>
      <c r="G574" s="81" t="s">
        <v>92</v>
      </c>
      <c r="H574" s="81"/>
      <c r="I574" s="81" t="s">
        <v>93</v>
      </c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 t="s">
        <v>200</v>
      </c>
      <c r="Y574" s="81"/>
      <c r="Z574" s="81"/>
      <c r="AA574" s="81"/>
      <c r="AB574" s="81"/>
      <c r="AC574" s="82"/>
      <c r="AD574" s="81" t="s">
        <v>198</v>
      </c>
      <c r="AE574" s="81"/>
      <c r="AF574" s="81"/>
      <c r="AG574" s="81"/>
      <c r="AH574" s="81"/>
      <c r="AI574" s="82"/>
      <c r="AJ574" s="75" t="s">
        <v>123</v>
      </c>
      <c r="AK574" s="76"/>
    </row>
    <row r="575" spans="1:37" ht="18" customHeight="1">
      <c r="A575" s="89"/>
      <c r="B575" s="83"/>
      <c r="C575" s="83"/>
      <c r="D575" s="83"/>
      <c r="E575" s="204"/>
      <c r="F575" s="204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4"/>
      <c r="AD575" s="83"/>
      <c r="AE575" s="83"/>
      <c r="AF575" s="83"/>
      <c r="AG575" s="83"/>
      <c r="AH575" s="83"/>
      <c r="AI575" s="84"/>
      <c r="AJ575" s="77"/>
      <c r="AK575" s="78"/>
    </row>
    <row r="576" spans="1:37" ht="31.5" customHeight="1">
      <c r="A576" s="652">
        <v>12</v>
      </c>
      <c r="B576" s="653"/>
      <c r="C576" s="221" t="s">
        <v>105</v>
      </c>
      <c r="D576" s="222"/>
      <c r="E576" s="222"/>
      <c r="F576" s="222"/>
      <c r="G576" s="222"/>
      <c r="H576" s="222"/>
      <c r="I576" s="222"/>
      <c r="J576" s="222"/>
      <c r="K576" s="222"/>
      <c r="L576" s="222"/>
      <c r="M576" s="222"/>
      <c r="N576" s="222"/>
      <c r="O576" s="222"/>
      <c r="P576" s="222"/>
      <c r="Q576" s="222"/>
      <c r="R576" s="222"/>
      <c r="S576" s="222"/>
      <c r="T576" s="222"/>
      <c r="U576" s="222"/>
      <c r="V576" s="222"/>
      <c r="W576" s="222"/>
      <c r="X576" s="222"/>
      <c r="Y576" s="222"/>
      <c r="Z576" s="222"/>
      <c r="AA576" s="222"/>
      <c r="AB576" s="222"/>
      <c r="AC576" s="222"/>
      <c r="AD576" s="222"/>
      <c r="AE576" s="222"/>
      <c r="AF576" s="222"/>
      <c r="AG576" s="222"/>
      <c r="AH576" s="222"/>
      <c r="AI576" s="222"/>
      <c r="AJ576" s="222"/>
      <c r="AK576" s="223"/>
    </row>
    <row r="577" spans="1:37" ht="18" customHeight="1">
      <c r="A577" s="654"/>
      <c r="B577" s="655"/>
      <c r="C577" s="224"/>
      <c r="D577" s="225"/>
      <c r="E577" s="225"/>
      <c r="F577" s="225"/>
      <c r="G577" s="225"/>
      <c r="H577" s="225"/>
      <c r="I577" s="225"/>
      <c r="J577" s="225"/>
      <c r="K577" s="225"/>
      <c r="L577" s="225"/>
      <c r="M577" s="225"/>
      <c r="N577" s="225"/>
      <c r="O577" s="225"/>
      <c r="P577" s="225"/>
      <c r="Q577" s="225"/>
      <c r="R577" s="225"/>
      <c r="S577" s="225"/>
      <c r="T577" s="225"/>
      <c r="U577" s="225"/>
      <c r="V577" s="225"/>
      <c r="W577" s="225"/>
      <c r="X577" s="225"/>
      <c r="Y577" s="225"/>
      <c r="Z577" s="225"/>
      <c r="AA577" s="225"/>
      <c r="AB577" s="225"/>
      <c r="AC577" s="225"/>
      <c r="AD577" s="225"/>
      <c r="AE577" s="225"/>
      <c r="AF577" s="225"/>
      <c r="AG577" s="225"/>
      <c r="AH577" s="225"/>
      <c r="AI577" s="225"/>
      <c r="AJ577" s="225"/>
      <c r="AK577" s="226"/>
    </row>
    <row r="578" spans="1:37" ht="18" customHeight="1">
      <c r="A578" s="529"/>
      <c r="B578" s="530"/>
      <c r="C578" s="370"/>
      <c r="D578" s="370"/>
      <c r="E578" s="367">
        <v>411</v>
      </c>
      <c r="F578" s="367"/>
      <c r="G578" s="638" t="s">
        <v>33</v>
      </c>
      <c r="H578" s="638"/>
      <c r="I578" s="638"/>
      <c r="J578" s="638"/>
      <c r="K578" s="638"/>
      <c r="L578" s="638"/>
      <c r="M578" s="638"/>
      <c r="N578" s="638"/>
      <c r="O578" s="638"/>
      <c r="P578" s="638"/>
      <c r="Q578" s="638"/>
      <c r="R578" s="638"/>
      <c r="S578" s="638"/>
      <c r="T578" s="638"/>
      <c r="U578" s="638"/>
      <c r="V578" s="638"/>
      <c r="W578" s="638"/>
      <c r="X578" s="107">
        <f>SUM(X579:X583)</f>
        <v>121500</v>
      </c>
      <c r="Y578" s="108"/>
      <c r="Z578" s="108"/>
      <c r="AA578" s="108"/>
      <c r="AB578" s="108"/>
      <c r="AC578" s="109"/>
      <c r="AD578" s="107">
        <f>SUM(AD579:AD583)</f>
        <v>107551.76</v>
      </c>
      <c r="AE578" s="108"/>
      <c r="AF578" s="108"/>
      <c r="AG578" s="108"/>
      <c r="AH578" s="108"/>
      <c r="AI578" s="109"/>
      <c r="AJ578" s="73">
        <f>AD578/X578*100</f>
        <v>88.519967078189296</v>
      </c>
      <c r="AK578" s="74"/>
    </row>
    <row r="579" spans="1:37" ht="18" customHeight="1">
      <c r="A579" s="531"/>
      <c r="B579" s="363"/>
      <c r="C579" s="155">
        <v>1091</v>
      </c>
      <c r="D579" s="155"/>
      <c r="E579" s="368"/>
      <c r="F579" s="368"/>
      <c r="G579" s="363">
        <v>4111</v>
      </c>
      <c r="H579" s="363"/>
      <c r="I579" s="363"/>
      <c r="J579" s="356" t="s">
        <v>34</v>
      </c>
      <c r="K579" s="356"/>
      <c r="L579" s="356"/>
      <c r="M579" s="356"/>
      <c r="N579" s="356"/>
      <c r="O579" s="356"/>
      <c r="P579" s="356"/>
      <c r="Q579" s="356"/>
      <c r="R579" s="356"/>
      <c r="S579" s="356"/>
      <c r="T579" s="356"/>
      <c r="U579" s="356"/>
      <c r="V579" s="356"/>
      <c r="W579" s="356"/>
      <c r="X579" s="280">
        <v>72200</v>
      </c>
      <c r="Y579" s="280"/>
      <c r="Z579" s="280"/>
      <c r="AA579" s="280"/>
      <c r="AB579" s="280"/>
      <c r="AC579" s="281"/>
      <c r="AD579" s="280">
        <v>64960.94</v>
      </c>
      <c r="AE579" s="280"/>
      <c r="AF579" s="280"/>
      <c r="AG579" s="280"/>
      <c r="AH579" s="280"/>
      <c r="AI579" s="281"/>
      <c r="AJ579" s="71">
        <f t="shared" ref="AJ579:AJ606" si="22">AD579/X579*100</f>
        <v>89.973601108033236</v>
      </c>
      <c r="AK579" s="72"/>
    </row>
    <row r="580" spans="1:37" ht="18" customHeight="1">
      <c r="A580" s="531"/>
      <c r="B580" s="363"/>
      <c r="C580" s="155">
        <v>1091</v>
      </c>
      <c r="D580" s="155"/>
      <c r="E580" s="368"/>
      <c r="F580" s="368"/>
      <c r="G580" s="363">
        <v>4112</v>
      </c>
      <c r="H580" s="363"/>
      <c r="I580" s="363"/>
      <c r="J580" s="526" t="s">
        <v>35</v>
      </c>
      <c r="K580" s="526"/>
      <c r="L580" s="526"/>
      <c r="M580" s="526"/>
      <c r="N580" s="526"/>
      <c r="O580" s="526"/>
      <c r="P580" s="526"/>
      <c r="Q580" s="526"/>
      <c r="R580" s="526"/>
      <c r="S580" s="526"/>
      <c r="T580" s="526"/>
      <c r="U580" s="526"/>
      <c r="V580" s="526"/>
      <c r="W580" s="526"/>
      <c r="X580" s="280">
        <v>10500</v>
      </c>
      <c r="Y580" s="280"/>
      <c r="Z580" s="280"/>
      <c r="AA580" s="280"/>
      <c r="AB580" s="280"/>
      <c r="AC580" s="281"/>
      <c r="AD580" s="280">
        <v>8820.57</v>
      </c>
      <c r="AE580" s="280"/>
      <c r="AF580" s="280"/>
      <c r="AG580" s="280"/>
      <c r="AH580" s="280"/>
      <c r="AI580" s="281"/>
      <c r="AJ580" s="71">
        <f t="shared" si="22"/>
        <v>84.005428571428567</v>
      </c>
      <c r="AK580" s="72"/>
    </row>
    <row r="581" spans="1:37" ht="18" customHeight="1">
      <c r="A581" s="531"/>
      <c r="B581" s="363"/>
      <c r="C581" s="155">
        <v>1091</v>
      </c>
      <c r="D581" s="155"/>
      <c r="E581" s="368"/>
      <c r="F581" s="368"/>
      <c r="G581" s="363">
        <v>4113</v>
      </c>
      <c r="H581" s="363"/>
      <c r="I581" s="363"/>
      <c r="J581" s="356" t="s">
        <v>36</v>
      </c>
      <c r="K581" s="356"/>
      <c r="L581" s="356"/>
      <c r="M581" s="356"/>
      <c r="N581" s="356"/>
      <c r="O581" s="356"/>
      <c r="P581" s="356"/>
      <c r="Q581" s="356"/>
      <c r="R581" s="356"/>
      <c r="S581" s="356"/>
      <c r="T581" s="356"/>
      <c r="U581" s="356"/>
      <c r="V581" s="356"/>
      <c r="W581" s="356"/>
      <c r="X581" s="280">
        <v>26700</v>
      </c>
      <c r="Y581" s="280"/>
      <c r="Z581" s="280"/>
      <c r="AA581" s="280"/>
      <c r="AB581" s="280"/>
      <c r="AC581" s="281"/>
      <c r="AD581" s="280">
        <v>23521.93</v>
      </c>
      <c r="AE581" s="280"/>
      <c r="AF581" s="280"/>
      <c r="AG581" s="280"/>
      <c r="AH581" s="280"/>
      <c r="AI581" s="281"/>
      <c r="AJ581" s="71">
        <f t="shared" si="22"/>
        <v>88.097116104868917</v>
      </c>
      <c r="AK581" s="72"/>
    </row>
    <row r="582" spans="1:37" ht="18" customHeight="1">
      <c r="A582" s="531"/>
      <c r="B582" s="363"/>
      <c r="C582" s="155">
        <v>1091</v>
      </c>
      <c r="D582" s="155"/>
      <c r="E582" s="368"/>
      <c r="F582" s="368"/>
      <c r="G582" s="363">
        <v>4114</v>
      </c>
      <c r="H582" s="363"/>
      <c r="I582" s="363"/>
      <c r="J582" s="356" t="s">
        <v>37</v>
      </c>
      <c r="K582" s="356"/>
      <c r="L582" s="356"/>
      <c r="M582" s="356"/>
      <c r="N582" s="356"/>
      <c r="O582" s="356"/>
      <c r="P582" s="356"/>
      <c r="Q582" s="356"/>
      <c r="R582" s="356"/>
      <c r="S582" s="356"/>
      <c r="T582" s="356"/>
      <c r="U582" s="356"/>
      <c r="V582" s="356"/>
      <c r="W582" s="356"/>
      <c r="X582" s="280">
        <v>10500</v>
      </c>
      <c r="Y582" s="280"/>
      <c r="Z582" s="280"/>
      <c r="AA582" s="280"/>
      <c r="AB582" s="280"/>
      <c r="AC582" s="281"/>
      <c r="AD582" s="280">
        <v>8924.98</v>
      </c>
      <c r="AE582" s="280"/>
      <c r="AF582" s="280"/>
      <c r="AG582" s="280"/>
      <c r="AH582" s="280"/>
      <c r="AI582" s="281"/>
      <c r="AJ582" s="71">
        <f t="shared" si="22"/>
        <v>84.999809523809517</v>
      </c>
      <c r="AK582" s="72"/>
    </row>
    <row r="583" spans="1:37" ht="18" customHeight="1">
      <c r="A583" s="534"/>
      <c r="B583" s="516"/>
      <c r="C583" s="371">
        <v>1091</v>
      </c>
      <c r="D583" s="371"/>
      <c r="E583" s="369"/>
      <c r="F583" s="369"/>
      <c r="G583" s="516">
        <v>4115</v>
      </c>
      <c r="H583" s="516"/>
      <c r="I583" s="516"/>
      <c r="J583" s="362" t="s">
        <v>38</v>
      </c>
      <c r="K583" s="362"/>
      <c r="L583" s="362"/>
      <c r="M583" s="362"/>
      <c r="N583" s="362"/>
      <c r="O583" s="362"/>
      <c r="P583" s="362"/>
      <c r="Q583" s="362"/>
      <c r="R583" s="362"/>
      <c r="S583" s="362"/>
      <c r="T583" s="362"/>
      <c r="U583" s="362"/>
      <c r="V583" s="362"/>
      <c r="W583" s="362"/>
      <c r="X583" s="360">
        <v>1600</v>
      </c>
      <c r="Y583" s="360"/>
      <c r="Z583" s="360"/>
      <c r="AA583" s="360"/>
      <c r="AB583" s="360"/>
      <c r="AC583" s="361"/>
      <c r="AD583" s="360">
        <v>1323.34</v>
      </c>
      <c r="AE583" s="360"/>
      <c r="AF583" s="360"/>
      <c r="AG583" s="360"/>
      <c r="AH583" s="360"/>
      <c r="AI583" s="361"/>
      <c r="AJ583" s="71">
        <f t="shared" si="22"/>
        <v>82.708749999999995</v>
      </c>
      <c r="AK583" s="72"/>
    </row>
    <row r="584" spans="1:37" ht="18" customHeight="1">
      <c r="A584" s="529"/>
      <c r="B584" s="530"/>
      <c r="C584" s="370"/>
      <c r="D584" s="370"/>
      <c r="E584" s="367">
        <v>412</v>
      </c>
      <c r="F584" s="367"/>
      <c r="G584" s="374" t="s">
        <v>39</v>
      </c>
      <c r="H584" s="374"/>
      <c r="I584" s="374"/>
      <c r="J584" s="374"/>
      <c r="K584" s="374"/>
      <c r="L584" s="374"/>
      <c r="M584" s="374"/>
      <c r="N584" s="374"/>
      <c r="O584" s="374"/>
      <c r="P584" s="374"/>
      <c r="Q584" s="374"/>
      <c r="R584" s="374"/>
      <c r="S584" s="374"/>
      <c r="T584" s="374"/>
      <c r="U584" s="374"/>
      <c r="V584" s="374"/>
      <c r="W584" s="374"/>
      <c r="X584" s="107">
        <f>SUM(X585:X586)</f>
        <v>10100</v>
      </c>
      <c r="Y584" s="108"/>
      <c r="Z584" s="108"/>
      <c r="AA584" s="108"/>
      <c r="AB584" s="108"/>
      <c r="AC584" s="109"/>
      <c r="AD584" s="107">
        <f>SUM(AD585:AD586)</f>
        <v>9601.2200000000012</v>
      </c>
      <c r="AE584" s="108"/>
      <c r="AF584" s="108"/>
      <c r="AG584" s="108"/>
      <c r="AH584" s="108"/>
      <c r="AI584" s="109"/>
      <c r="AJ584" s="73">
        <f t="shared" si="22"/>
        <v>95.061584158415855</v>
      </c>
      <c r="AK584" s="74"/>
    </row>
    <row r="585" spans="1:37" ht="18" customHeight="1">
      <c r="A585" s="531"/>
      <c r="B585" s="363"/>
      <c r="C585" s="155">
        <v>1091</v>
      </c>
      <c r="D585" s="155"/>
      <c r="E585" s="368"/>
      <c r="F585" s="368"/>
      <c r="G585" s="363">
        <v>4123</v>
      </c>
      <c r="H585" s="363"/>
      <c r="I585" s="363"/>
      <c r="J585" s="356" t="s">
        <v>40</v>
      </c>
      <c r="K585" s="356"/>
      <c r="L585" s="356"/>
      <c r="M585" s="356"/>
      <c r="N585" s="356"/>
      <c r="O585" s="356"/>
      <c r="P585" s="356"/>
      <c r="Q585" s="356"/>
      <c r="R585" s="356"/>
      <c r="S585" s="356"/>
      <c r="T585" s="356"/>
      <c r="U585" s="356"/>
      <c r="V585" s="356"/>
      <c r="W585" s="356"/>
      <c r="X585" s="280">
        <v>3600</v>
      </c>
      <c r="Y585" s="280"/>
      <c r="Z585" s="280"/>
      <c r="AA585" s="280"/>
      <c r="AB585" s="280"/>
      <c r="AC585" s="281"/>
      <c r="AD585" s="280">
        <v>3563.3</v>
      </c>
      <c r="AE585" s="280"/>
      <c r="AF585" s="280"/>
      <c r="AG585" s="280"/>
      <c r="AH585" s="280"/>
      <c r="AI585" s="281"/>
      <c r="AJ585" s="71">
        <f t="shared" si="22"/>
        <v>98.980555555555554</v>
      </c>
      <c r="AK585" s="72"/>
    </row>
    <row r="586" spans="1:37" ht="18" customHeight="1">
      <c r="A586" s="534"/>
      <c r="B586" s="516"/>
      <c r="C586" s="371">
        <v>1091</v>
      </c>
      <c r="D586" s="371"/>
      <c r="E586" s="369"/>
      <c r="F586" s="369"/>
      <c r="G586" s="516">
        <v>4127</v>
      </c>
      <c r="H586" s="516"/>
      <c r="I586" s="516"/>
      <c r="J586" s="380" t="s">
        <v>43</v>
      </c>
      <c r="K586" s="380"/>
      <c r="L586" s="380"/>
      <c r="M586" s="380"/>
      <c r="N586" s="380"/>
      <c r="O586" s="380"/>
      <c r="P586" s="380"/>
      <c r="Q586" s="380"/>
      <c r="R586" s="380"/>
      <c r="S586" s="380"/>
      <c r="T586" s="380"/>
      <c r="U586" s="380"/>
      <c r="V586" s="380"/>
      <c r="W586" s="380"/>
      <c r="X586" s="360">
        <v>6500</v>
      </c>
      <c r="Y586" s="360"/>
      <c r="Z586" s="360"/>
      <c r="AA586" s="360"/>
      <c r="AB586" s="360"/>
      <c r="AC586" s="361"/>
      <c r="AD586" s="360">
        <v>6037.92</v>
      </c>
      <c r="AE586" s="360"/>
      <c r="AF586" s="360"/>
      <c r="AG586" s="360"/>
      <c r="AH586" s="360"/>
      <c r="AI586" s="361"/>
      <c r="AJ586" s="71">
        <f t="shared" si="22"/>
        <v>92.891076923076923</v>
      </c>
      <c r="AK586" s="72"/>
    </row>
    <row r="587" spans="1:37" ht="29.25" customHeight="1">
      <c r="A587" s="241"/>
      <c r="B587" s="242"/>
      <c r="C587" s="370"/>
      <c r="D587" s="370"/>
      <c r="E587" s="237">
        <v>413</v>
      </c>
      <c r="F587" s="238"/>
      <c r="G587" s="374" t="s">
        <v>44</v>
      </c>
      <c r="H587" s="374"/>
      <c r="I587" s="374"/>
      <c r="J587" s="374"/>
      <c r="K587" s="374"/>
      <c r="L587" s="374"/>
      <c r="M587" s="374"/>
      <c r="N587" s="374"/>
      <c r="O587" s="374"/>
      <c r="P587" s="374"/>
      <c r="Q587" s="374"/>
      <c r="R587" s="374"/>
      <c r="S587" s="374"/>
      <c r="T587" s="374"/>
      <c r="U587" s="374"/>
      <c r="V587" s="374"/>
      <c r="W587" s="374"/>
      <c r="X587" s="107">
        <f>SUM(X588:AC591)</f>
        <v>8900</v>
      </c>
      <c r="Y587" s="108"/>
      <c r="Z587" s="108"/>
      <c r="AA587" s="108"/>
      <c r="AB587" s="108"/>
      <c r="AC587" s="109"/>
      <c r="AD587" s="107">
        <f>SUM(AD588:AI591)</f>
        <v>6329.92</v>
      </c>
      <c r="AE587" s="108"/>
      <c r="AF587" s="108"/>
      <c r="AG587" s="108"/>
      <c r="AH587" s="108"/>
      <c r="AI587" s="109"/>
      <c r="AJ587" s="73">
        <f t="shared" si="22"/>
        <v>71.122696629213493</v>
      </c>
      <c r="AK587" s="74"/>
    </row>
    <row r="588" spans="1:37" ht="18" customHeight="1">
      <c r="A588" s="517"/>
      <c r="B588" s="446"/>
      <c r="C588" s="155">
        <v>1091</v>
      </c>
      <c r="D588" s="155"/>
      <c r="E588" s="372"/>
      <c r="F588" s="373"/>
      <c r="G588" s="363">
        <v>4131</v>
      </c>
      <c r="H588" s="363"/>
      <c r="I588" s="363"/>
      <c r="J588" s="356" t="s">
        <v>45</v>
      </c>
      <c r="K588" s="356"/>
      <c r="L588" s="356"/>
      <c r="M588" s="356"/>
      <c r="N588" s="356"/>
      <c r="O588" s="356"/>
      <c r="P588" s="356"/>
      <c r="Q588" s="356"/>
      <c r="R588" s="356"/>
      <c r="S588" s="356"/>
      <c r="T588" s="356"/>
      <c r="U588" s="356"/>
      <c r="V588" s="356"/>
      <c r="W588" s="356"/>
      <c r="X588" s="280">
        <v>4000</v>
      </c>
      <c r="Y588" s="280"/>
      <c r="Z588" s="280"/>
      <c r="AA588" s="280"/>
      <c r="AB588" s="280"/>
      <c r="AC588" s="281"/>
      <c r="AD588" s="280">
        <v>2604.9699999999998</v>
      </c>
      <c r="AE588" s="280"/>
      <c r="AF588" s="280"/>
      <c r="AG588" s="280"/>
      <c r="AH588" s="280"/>
      <c r="AI588" s="281"/>
      <c r="AJ588" s="71">
        <f t="shared" si="22"/>
        <v>65.124249999999989</v>
      </c>
      <c r="AK588" s="72"/>
    </row>
    <row r="589" spans="1:37" ht="18" customHeight="1">
      <c r="A589" s="517"/>
      <c r="B589" s="446"/>
      <c r="C589" s="155">
        <v>1091</v>
      </c>
      <c r="D589" s="155"/>
      <c r="E589" s="372"/>
      <c r="F589" s="373"/>
      <c r="G589" s="363">
        <v>4132</v>
      </c>
      <c r="H589" s="363"/>
      <c r="I589" s="363"/>
      <c r="J589" s="526" t="s">
        <v>161</v>
      </c>
      <c r="K589" s="526"/>
      <c r="L589" s="526"/>
      <c r="M589" s="526"/>
      <c r="N589" s="526"/>
      <c r="O589" s="526"/>
      <c r="P589" s="526"/>
      <c r="Q589" s="526"/>
      <c r="R589" s="526"/>
      <c r="S589" s="526"/>
      <c r="T589" s="526"/>
      <c r="U589" s="526"/>
      <c r="V589" s="526"/>
      <c r="W589" s="526"/>
      <c r="X589" s="280">
        <v>300</v>
      </c>
      <c r="Y589" s="280"/>
      <c r="Z589" s="280"/>
      <c r="AA589" s="280"/>
      <c r="AB589" s="280"/>
      <c r="AC589" s="281"/>
      <c r="AD589" s="280">
        <v>163.35</v>
      </c>
      <c r="AE589" s="280"/>
      <c r="AF589" s="280"/>
      <c r="AG589" s="280"/>
      <c r="AH589" s="280"/>
      <c r="AI589" s="281"/>
      <c r="AJ589" s="71">
        <f>AD589/X589*100</f>
        <v>54.449999999999996</v>
      </c>
      <c r="AK589" s="72"/>
    </row>
    <row r="590" spans="1:37" ht="18" customHeight="1">
      <c r="A590" s="517"/>
      <c r="B590" s="446"/>
      <c r="C590" s="155">
        <v>1091</v>
      </c>
      <c r="D590" s="155"/>
      <c r="E590" s="372"/>
      <c r="F590" s="373"/>
      <c r="G590" s="363">
        <v>4133</v>
      </c>
      <c r="H590" s="363"/>
      <c r="I590" s="363"/>
      <c r="J590" s="526" t="s">
        <v>46</v>
      </c>
      <c r="K590" s="526"/>
      <c r="L590" s="526"/>
      <c r="M590" s="526"/>
      <c r="N590" s="526"/>
      <c r="O590" s="526"/>
      <c r="P590" s="526"/>
      <c r="Q590" s="526"/>
      <c r="R590" s="526"/>
      <c r="S590" s="526"/>
      <c r="T590" s="526"/>
      <c r="U590" s="526"/>
      <c r="V590" s="526"/>
      <c r="W590" s="526"/>
      <c r="X590" s="280">
        <v>1600</v>
      </c>
      <c r="Y590" s="280"/>
      <c r="Z590" s="280"/>
      <c r="AA590" s="280"/>
      <c r="AB590" s="280"/>
      <c r="AC590" s="281"/>
      <c r="AD590" s="280">
        <v>1494.5</v>
      </c>
      <c r="AE590" s="280"/>
      <c r="AF590" s="280"/>
      <c r="AG590" s="280"/>
      <c r="AH590" s="280"/>
      <c r="AI590" s="281"/>
      <c r="AJ590" s="71">
        <f t="shared" si="22"/>
        <v>93.40625</v>
      </c>
      <c r="AK590" s="72"/>
    </row>
    <row r="591" spans="1:37" ht="18" customHeight="1">
      <c r="A591" s="243"/>
      <c r="B591" s="244"/>
      <c r="C591" s="196">
        <v>435</v>
      </c>
      <c r="D591" s="196"/>
      <c r="E591" s="239"/>
      <c r="F591" s="240"/>
      <c r="G591" s="265">
        <v>4134</v>
      </c>
      <c r="H591" s="265"/>
      <c r="I591" s="265"/>
      <c r="J591" s="525" t="s">
        <v>47</v>
      </c>
      <c r="K591" s="525"/>
      <c r="L591" s="525"/>
      <c r="M591" s="525"/>
      <c r="N591" s="525"/>
      <c r="O591" s="525"/>
      <c r="P591" s="525"/>
      <c r="Q591" s="525"/>
      <c r="R591" s="525"/>
      <c r="S591" s="525"/>
      <c r="T591" s="525"/>
      <c r="U591" s="525"/>
      <c r="V591" s="525"/>
      <c r="W591" s="525"/>
      <c r="X591" s="267">
        <v>3000</v>
      </c>
      <c r="Y591" s="267"/>
      <c r="Z591" s="267"/>
      <c r="AA591" s="267"/>
      <c r="AB591" s="267"/>
      <c r="AC591" s="268"/>
      <c r="AD591" s="267">
        <v>2067.1</v>
      </c>
      <c r="AE591" s="267"/>
      <c r="AF591" s="267"/>
      <c r="AG591" s="267"/>
      <c r="AH591" s="267"/>
      <c r="AI591" s="268"/>
      <c r="AJ591" s="71">
        <f t="shared" si="22"/>
        <v>68.903333333333322</v>
      </c>
      <c r="AK591" s="72"/>
    </row>
    <row r="592" spans="1:37" ht="18" customHeight="1">
      <c r="A592" s="529"/>
      <c r="B592" s="530"/>
      <c r="C592" s="370"/>
      <c r="D592" s="370"/>
      <c r="E592" s="367">
        <v>414</v>
      </c>
      <c r="F592" s="367"/>
      <c r="G592" s="374" t="s">
        <v>49</v>
      </c>
      <c r="H592" s="374"/>
      <c r="I592" s="374"/>
      <c r="J592" s="374"/>
      <c r="K592" s="374"/>
      <c r="L592" s="374"/>
      <c r="M592" s="374"/>
      <c r="N592" s="374"/>
      <c r="O592" s="374"/>
      <c r="P592" s="374"/>
      <c r="Q592" s="374"/>
      <c r="R592" s="374"/>
      <c r="S592" s="374"/>
      <c r="T592" s="374"/>
      <c r="U592" s="374"/>
      <c r="V592" s="374"/>
      <c r="W592" s="374"/>
      <c r="X592" s="107">
        <f>SUM(X593:X596)</f>
        <v>8300</v>
      </c>
      <c r="Y592" s="108"/>
      <c r="Z592" s="108"/>
      <c r="AA592" s="108"/>
      <c r="AB592" s="108"/>
      <c r="AC592" s="109"/>
      <c r="AD592" s="107">
        <f>SUM(AD593:AD596)</f>
        <v>3211.0099999999998</v>
      </c>
      <c r="AE592" s="108"/>
      <c r="AF592" s="108"/>
      <c r="AG592" s="108"/>
      <c r="AH592" s="108"/>
      <c r="AI592" s="109"/>
      <c r="AJ592" s="73">
        <f t="shared" si="22"/>
        <v>38.686867469879516</v>
      </c>
      <c r="AK592" s="74"/>
    </row>
    <row r="593" spans="1:37" ht="18" customHeight="1">
      <c r="A593" s="531"/>
      <c r="B593" s="363"/>
      <c r="C593" s="155">
        <v>1091</v>
      </c>
      <c r="D593" s="155"/>
      <c r="E593" s="368"/>
      <c r="F593" s="368"/>
      <c r="G593" s="363">
        <v>4141</v>
      </c>
      <c r="H593" s="363"/>
      <c r="I593" s="363"/>
      <c r="J593" s="356" t="s">
        <v>50</v>
      </c>
      <c r="K593" s="356"/>
      <c r="L593" s="356"/>
      <c r="M593" s="356"/>
      <c r="N593" s="356"/>
      <c r="O593" s="356"/>
      <c r="P593" s="356"/>
      <c r="Q593" s="356"/>
      <c r="R593" s="356"/>
      <c r="S593" s="356"/>
      <c r="T593" s="356"/>
      <c r="U593" s="356"/>
      <c r="V593" s="356"/>
      <c r="W593" s="356"/>
      <c r="X593" s="280">
        <v>1500</v>
      </c>
      <c r="Y593" s="280"/>
      <c r="Z593" s="280"/>
      <c r="AA593" s="280"/>
      <c r="AB593" s="280"/>
      <c r="AC593" s="281"/>
      <c r="AD593" s="280">
        <v>533.70000000000005</v>
      </c>
      <c r="AE593" s="280"/>
      <c r="AF593" s="280"/>
      <c r="AG593" s="280"/>
      <c r="AH593" s="280"/>
      <c r="AI593" s="281"/>
      <c r="AJ593" s="71">
        <f t="shared" si="22"/>
        <v>35.58</v>
      </c>
      <c r="AK593" s="72"/>
    </row>
    <row r="594" spans="1:37" ht="18" customHeight="1">
      <c r="A594" s="531"/>
      <c r="B594" s="363"/>
      <c r="C594" s="155">
        <v>460</v>
      </c>
      <c r="D594" s="155"/>
      <c r="E594" s="368"/>
      <c r="F594" s="368"/>
      <c r="G594" s="363">
        <v>4143</v>
      </c>
      <c r="H594" s="363"/>
      <c r="I594" s="363"/>
      <c r="J594" s="356" t="s">
        <v>52</v>
      </c>
      <c r="K594" s="356"/>
      <c r="L594" s="356"/>
      <c r="M594" s="356"/>
      <c r="N594" s="356"/>
      <c r="O594" s="356"/>
      <c r="P594" s="356"/>
      <c r="Q594" s="356"/>
      <c r="R594" s="356"/>
      <c r="S594" s="356"/>
      <c r="T594" s="356"/>
      <c r="U594" s="356"/>
      <c r="V594" s="356"/>
      <c r="W594" s="356"/>
      <c r="X594" s="280">
        <v>1000</v>
      </c>
      <c r="Y594" s="280"/>
      <c r="Z594" s="280"/>
      <c r="AA594" s="280"/>
      <c r="AB594" s="280"/>
      <c r="AC594" s="281"/>
      <c r="AD594" s="280">
        <v>941.88</v>
      </c>
      <c r="AE594" s="280"/>
      <c r="AF594" s="280"/>
      <c r="AG594" s="280"/>
      <c r="AH594" s="280"/>
      <c r="AI594" s="281"/>
      <c r="AJ594" s="71">
        <f t="shared" si="22"/>
        <v>94.188000000000002</v>
      </c>
      <c r="AK594" s="72"/>
    </row>
    <row r="595" spans="1:37" ht="18" customHeight="1">
      <c r="A595" s="532"/>
      <c r="B595" s="533"/>
      <c r="C595" s="90">
        <v>112</v>
      </c>
      <c r="D595" s="90"/>
      <c r="E595" s="520"/>
      <c r="F595" s="520"/>
      <c r="G595" s="91">
        <v>4148</v>
      </c>
      <c r="H595" s="91"/>
      <c r="I595" s="91"/>
      <c r="J595" s="92" t="s">
        <v>56</v>
      </c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79">
        <v>1500</v>
      </c>
      <c r="Y595" s="79"/>
      <c r="Z595" s="79"/>
      <c r="AA595" s="79"/>
      <c r="AB595" s="79"/>
      <c r="AC595" s="80"/>
      <c r="AD595" s="79">
        <v>735.6</v>
      </c>
      <c r="AE595" s="79"/>
      <c r="AF595" s="79"/>
      <c r="AG595" s="79"/>
      <c r="AH595" s="79"/>
      <c r="AI595" s="80"/>
      <c r="AJ595" s="71">
        <f>AD595/X595*100</f>
        <v>49.04</v>
      </c>
      <c r="AK595" s="72"/>
    </row>
    <row r="596" spans="1:37" ht="18" customHeight="1">
      <c r="A596" s="534"/>
      <c r="B596" s="516"/>
      <c r="C596" s="371">
        <v>1091</v>
      </c>
      <c r="D596" s="371"/>
      <c r="E596" s="369"/>
      <c r="F596" s="369"/>
      <c r="G596" s="252">
        <v>4149</v>
      </c>
      <c r="H596" s="253"/>
      <c r="I596" s="253"/>
      <c r="J596" s="256" t="s">
        <v>57</v>
      </c>
      <c r="K596" s="256"/>
      <c r="L596" s="256"/>
      <c r="M596" s="256"/>
      <c r="N596" s="256"/>
      <c r="O596" s="256"/>
      <c r="P596" s="256"/>
      <c r="Q596" s="256"/>
      <c r="R596" s="256"/>
      <c r="S596" s="256"/>
      <c r="T596" s="256"/>
      <c r="U596" s="256"/>
      <c r="V596" s="256"/>
      <c r="W596" s="256"/>
      <c r="X596" s="260">
        <v>4300</v>
      </c>
      <c r="Y596" s="311"/>
      <c r="Z596" s="311"/>
      <c r="AA596" s="311"/>
      <c r="AB596" s="311"/>
      <c r="AC596" s="311"/>
      <c r="AD596" s="311">
        <v>999.83</v>
      </c>
      <c r="AE596" s="311"/>
      <c r="AF596" s="311"/>
      <c r="AG596" s="311"/>
      <c r="AH596" s="311"/>
      <c r="AI596" s="311"/>
      <c r="AJ596" s="195">
        <f t="shared" si="22"/>
        <v>23.25186046511628</v>
      </c>
      <c r="AK596" s="195"/>
    </row>
    <row r="597" spans="1:37" ht="18" customHeight="1">
      <c r="A597" s="241"/>
      <c r="B597" s="242"/>
      <c r="C597" s="245"/>
      <c r="D597" s="246"/>
      <c r="E597" s="237">
        <v>415</v>
      </c>
      <c r="F597" s="238"/>
      <c r="G597" s="374" t="s">
        <v>167</v>
      </c>
      <c r="H597" s="374"/>
      <c r="I597" s="374"/>
      <c r="J597" s="374"/>
      <c r="K597" s="374"/>
      <c r="L597" s="374"/>
      <c r="M597" s="374"/>
      <c r="N597" s="374"/>
      <c r="O597" s="374"/>
      <c r="P597" s="374"/>
      <c r="Q597" s="374"/>
      <c r="R597" s="374"/>
      <c r="S597" s="374"/>
      <c r="T597" s="374"/>
      <c r="U597" s="374"/>
      <c r="V597" s="374"/>
      <c r="W597" s="374"/>
      <c r="X597" s="177">
        <f>X598</f>
        <v>1000</v>
      </c>
      <c r="Y597" s="177"/>
      <c r="Z597" s="177"/>
      <c r="AA597" s="177"/>
      <c r="AB597" s="177"/>
      <c r="AC597" s="178"/>
      <c r="AD597" s="177">
        <f>AD598</f>
        <v>0</v>
      </c>
      <c r="AE597" s="177"/>
      <c r="AF597" s="177"/>
      <c r="AG597" s="177"/>
      <c r="AH597" s="177"/>
      <c r="AI597" s="178"/>
      <c r="AJ597" s="327">
        <f>AD597/X597*100</f>
        <v>0</v>
      </c>
      <c r="AK597" s="327"/>
    </row>
    <row r="598" spans="1:37" ht="18" customHeight="1">
      <c r="A598" s="243"/>
      <c r="B598" s="244"/>
      <c r="C598" s="247">
        <v>133</v>
      </c>
      <c r="D598" s="248"/>
      <c r="E598" s="239"/>
      <c r="F598" s="240"/>
      <c r="G598" s="523">
        <v>4153</v>
      </c>
      <c r="H598" s="523"/>
      <c r="I598" s="523"/>
      <c r="J598" s="381" t="s">
        <v>60</v>
      </c>
      <c r="K598" s="381"/>
      <c r="L598" s="381"/>
      <c r="M598" s="381"/>
      <c r="N598" s="381"/>
      <c r="O598" s="381"/>
      <c r="P598" s="381"/>
      <c r="Q598" s="381"/>
      <c r="R598" s="381"/>
      <c r="S598" s="381"/>
      <c r="T598" s="381"/>
      <c r="U598" s="381"/>
      <c r="V598" s="381"/>
      <c r="W598" s="381"/>
      <c r="X598" s="521">
        <v>1000</v>
      </c>
      <c r="Y598" s="522"/>
      <c r="Z598" s="522"/>
      <c r="AA598" s="522"/>
      <c r="AB598" s="522"/>
      <c r="AC598" s="522"/>
      <c r="AD598" s="522">
        <v>0</v>
      </c>
      <c r="AE598" s="522"/>
      <c r="AF598" s="522"/>
      <c r="AG598" s="522"/>
      <c r="AH598" s="522"/>
      <c r="AI598" s="524"/>
      <c r="AJ598" s="527">
        <f>AD598/X598*100</f>
        <v>0</v>
      </c>
      <c r="AK598" s="528"/>
    </row>
    <row r="599" spans="1:37" ht="18" customHeight="1">
      <c r="A599" s="241"/>
      <c r="B599" s="242"/>
      <c r="C599" s="370"/>
      <c r="D599" s="370"/>
      <c r="E599" s="237">
        <v>419</v>
      </c>
      <c r="F599" s="510"/>
      <c r="G599" s="357" t="s">
        <v>66</v>
      </c>
      <c r="H599" s="358"/>
      <c r="I599" s="358"/>
      <c r="J599" s="358"/>
      <c r="K599" s="358"/>
      <c r="L599" s="358"/>
      <c r="M599" s="358"/>
      <c r="N599" s="358"/>
      <c r="O599" s="358"/>
      <c r="P599" s="358"/>
      <c r="Q599" s="358"/>
      <c r="R599" s="358"/>
      <c r="S599" s="358"/>
      <c r="T599" s="358"/>
      <c r="U599" s="358"/>
      <c r="V599" s="358"/>
      <c r="W599" s="359"/>
      <c r="X599" s="178">
        <f>SUM(X600:AC602)</f>
        <v>5500</v>
      </c>
      <c r="Y599" s="312"/>
      <c r="Z599" s="312"/>
      <c r="AA599" s="312"/>
      <c r="AB599" s="312"/>
      <c r="AC599" s="312"/>
      <c r="AD599" s="312">
        <f>SUM(AD600:AI602)</f>
        <v>4731.5200000000004</v>
      </c>
      <c r="AE599" s="312"/>
      <c r="AF599" s="312"/>
      <c r="AG599" s="312"/>
      <c r="AH599" s="312"/>
      <c r="AI599" s="312"/>
      <c r="AJ599" s="182">
        <f>AD599/X599*100</f>
        <v>86.027636363636375</v>
      </c>
      <c r="AK599" s="183"/>
    </row>
    <row r="600" spans="1:37" ht="18" customHeight="1">
      <c r="A600" s="517"/>
      <c r="B600" s="446"/>
      <c r="C600" s="375">
        <v>1091</v>
      </c>
      <c r="D600" s="376"/>
      <c r="E600" s="518"/>
      <c r="F600" s="519"/>
      <c r="G600" s="295">
        <v>4191</v>
      </c>
      <c r="H600" s="296"/>
      <c r="I600" s="296"/>
      <c r="J600" s="110" t="s">
        <v>157</v>
      </c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1"/>
      <c r="X600" s="281">
        <v>4000</v>
      </c>
      <c r="Y600" s="313"/>
      <c r="Z600" s="313"/>
      <c r="AA600" s="313"/>
      <c r="AB600" s="313"/>
      <c r="AC600" s="313"/>
      <c r="AD600" s="313">
        <v>4008.42</v>
      </c>
      <c r="AE600" s="313"/>
      <c r="AF600" s="313"/>
      <c r="AG600" s="313"/>
      <c r="AH600" s="313"/>
      <c r="AI600" s="313"/>
      <c r="AJ600" s="182">
        <f>AD600/X600*100</f>
        <v>100.2105</v>
      </c>
      <c r="AK600" s="183"/>
    </row>
    <row r="601" spans="1:37" ht="18" customHeight="1">
      <c r="A601" s="517"/>
      <c r="B601" s="446"/>
      <c r="C601" s="155">
        <v>1091</v>
      </c>
      <c r="D601" s="155"/>
      <c r="E601" s="518"/>
      <c r="F601" s="519"/>
      <c r="G601" s="363">
        <v>4194</v>
      </c>
      <c r="H601" s="363"/>
      <c r="I601" s="363"/>
      <c r="J601" s="356" t="s">
        <v>201</v>
      </c>
      <c r="K601" s="356"/>
      <c r="L601" s="356"/>
      <c r="M601" s="356"/>
      <c r="N601" s="356"/>
      <c r="O601" s="356"/>
      <c r="P601" s="356"/>
      <c r="Q601" s="356"/>
      <c r="R601" s="356"/>
      <c r="S601" s="356"/>
      <c r="T601" s="356"/>
      <c r="U601" s="356"/>
      <c r="V601" s="356"/>
      <c r="W601" s="356"/>
      <c r="X601" s="281">
        <v>300</v>
      </c>
      <c r="Y601" s="313"/>
      <c r="Z601" s="313"/>
      <c r="AA601" s="313"/>
      <c r="AB601" s="313"/>
      <c r="AC601" s="313"/>
      <c r="AD601" s="313">
        <v>141.91</v>
      </c>
      <c r="AE601" s="313"/>
      <c r="AF601" s="313"/>
      <c r="AG601" s="313"/>
      <c r="AH601" s="313"/>
      <c r="AI601" s="313"/>
      <c r="AJ601" s="71">
        <f t="shared" si="22"/>
        <v>47.303333333333327</v>
      </c>
      <c r="AK601" s="72"/>
    </row>
    <row r="602" spans="1:37" ht="18" customHeight="1">
      <c r="A602" s="243"/>
      <c r="B602" s="244"/>
      <c r="C602" s="371">
        <v>1091</v>
      </c>
      <c r="D602" s="371"/>
      <c r="E602" s="511"/>
      <c r="F602" s="512"/>
      <c r="G602" s="516">
        <v>4196</v>
      </c>
      <c r="H602" s="516"/>
      <c r="I602" s="516"/>
      <c r="J602" s="362" t="s">
        <v>69</v>
      </c>
      <c r="K602" s="362"/>
      <c r="L602" s="362"/>
      <c r="M602" s="362"/>
      <c r="N602" s="362"/>
      <c r="O602" s="362"/>
      <c r="P602" s="362"/>
      <c r="Q602" s="362"/>
      <c r="R602" s="362"/>
      <c r="S602" s="362"/>
      <c r="T602" s="362"/>
      <c r="U602" s="362"/>
      <c r="V602" s="362"/>
      <c r="W602" s="362"/>
      <c r="X602" s="361">
        <v>1200</v>
      </c>
      <c r="Y602" s="311"/>
      <c r="Z602" s="311"/>
      <c r="AA602" s="311"/>
      <c r="AB602" s="311"/>
      <c r="AC602" s="311"/>
      <c r="AD602" s="311">
        <v>581.19000000000005</v>
      </c>
      <c r="AE602" s="311"/>
      <c r="AF602" s="311"/>
      <c r="AG602" s="311"/>
      <c r="AH602" s="311"/>
      <c r="AI602" s="311"/>
      <c r="AJ602" s="195">
        <f t="shared" si="22"/>
        <v>48.432500000000005</v>
      </c>
      <c r="AK602" s="195"/>
    </row>
    <row r="603" spans="1:37" ht="32.25" customHeight="1">
      <c r="A603" s="241"/>
      <c r="B603" s="242"/>
      <c r="C603" s="245"/>
      <c r="D603" s="246"/>
      <c r="E603" s="237">
        <v>431</v>
      </c>
      <c r="F603" s="238"/>
      <c r="G603" s="357" t="s">
        <v>70</v>
      </c>
      <c r="H603" s="358"/>
      <c r="I603" s="358"/>
      <c r="J603" s="358"/>
      <c r="K603" s="358"/>
      <c r="L603" s="358"/>
      <c r="M603" s="358"/>
      <c r="N603" s="358"/>
      <c r="O603" s="358"/>
      <c r="P603" s="358"/>
      <c r="Q603" s="358"/>
      <c r="R603" s="358"/>
      <c r="S603" s="358"/>
      <c r="T603" s="358"/>
      <c r="U603" s="358"/>
      <c r="V603" s="358"/>
      <c r="W603" s="359"/>
      <c r="X603" s="178">
        <f>X604</f>
        <v>4800</v>
      </c>
      <c r="Y603" s="312"/>
      <c r="Z603" s="312"/>
      <c r="AA603" s="312"/>
      <c r="AB603" s="312"/>
      <c r="AC603" s="312"/>
      <c r="AD603" s="312">
        <f>AD604</f>
        <v>2427.75</v>
      </c>
      <c r="AE603" s="312"/>
      <c r="AF603" s="312"/>
      <c r="AG603" s="312"/>
      <c r="AH603" s="312"/>
      <c r="AI603" s="312"/>
      <c r="AJ603" s="327">
        <f t="shared" si="22"/>
        <v>50.578124999999993</v>
      </c>
      <c r="AK603" s="327"/>
    </row>
    <row r="604" spans="1:37" ht="26.25" customHeight="1">
      <c r="A604" s="243"/>
      <c r="B604" s="244"/>
      <c r="C604" s="247">
        <v>1091</v>
      </c>
      <c r="D604" s="248"/>
      <c r="E604" s="239"/>
      <c r="F604" s="240"/>
      <c r="G604" s="252">
        <v>4319</v>
      </c>
      <c r="H604" s="253"/>
      <c r="I604" s="253"/>
      <c r="J604" s="256" t="s">
        <v>155</v>
      </c>
      <c r="K604" s="256"/>
      <c r="L604" s="256"/>
      <c r="M604" s="256"/>
      <c r="N604" s="256"/>
      <c r="O604" s="256"/>
      <c r="P604" s="256"/>
      <c r="Q604" s="256"/>
      <c r="R604" s="256"/>
      <c r="S604" s="256"/>
      <c r="T604" s="256"/>
      <c r="U604" s="256"/>
      <c r="V604" s="256"/>
      <c r="W604" s="257"/>
      <c r="X604" s="361">
        <v>4800</v>
      </c>
      <c r="Y604" s="311"/>
      <c r="Z604" s="311"/>
      <c r="AA604" s="311"/>
      <c r="AB604" s="311"/>
      <c r="AC604" s="311"/>
      <c r="AD604" s="311">
        <v>2427.75</v>
      </c>
      <c r="AE604" s="311"/>
      <c r="AF604" s="311"/>
      <c r="AG604" s="311"/>
      <c r="AH604" s="311"/>
      <c r="AI604" s="311"/>
      <c r="AJ604" s="198">
        <f>AD604/X604*100</f>
        <v>50.578124999999993</v>
      </c>
      <c r="AK604" s="199"/>
    </row>
    <row r="605" spans="1:37" ht="18" customHeight="1">
      <c r="A605" s="137">
        <v>12</v>
      </c>
      <c r="B605" s="138"/>
      <c r="C605" s="114" t="s">
        <v>95</v>
      </c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205">
        <f>X578+X584+X587+X592+X597+X599+X603</f>
        <v>160100</v>
      </c>
      <c r="Y605" s="206"/>
      <c r="Z605" s="206"/>
      <c r="AA605" s="206"/>
      <c r="AB605" s="206"/>
      <c r="AC605" s="207"/>
      <c r="AD605" s="205">
        <f>AD578+AD584+AD587+AD592+AD597+AD599+AD603</f>
        <v>133853.18</v>
      </c>
      <c r="AE605" s="206"/>
      <c r="AF605" s="206"/>
      <c r="AG605" s="206"/>
      <c r="AH605" s="206"/>
      <c r="AI605" s="207"/>
      <c r="AJ605" s="168">
        <f>AD605/X605*100</f>
        <v>83.605983760149911</v>
      </c>
      <c r="AK605" s="169"/>
    </row>
    <row r="606" spans="1:37" ht="18" customHeight="1">
      <c r="A606" s="139"/>
      <c r="B606" s="140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208"/>
      <c r="Y606" s="209"/>
      <c r="Z606" s="209"/>
      <c r="AA606" s="209"/>
      <c r="AB606" s="209"/>
      <c r="AC606" s="210"/>
      <c r="AD606" s="208"/>
      <c r="AE606" s="209"/>
      <c r="AF606" s="209"/>
      <c r="AG606" s="209"/>
      <c r="AH606" s="209"/>
      <c r="AI606" s="210"/>
      <c r="AJ606" s="170" t="e">
        <f t="shared" si="22"/>
        <v>#DIV/0!</v>
      </c>
      <c r="AK606" s="171"/>
    </row>
    <row r="609" spans="1:37" ht="52.5" hidden="1" customHeight="1"/>
    <row r="610" spans="1:37" ht="18" customHeight="1">
      <c r="A610" s="88" t="s">
        <v>90</v>
      </c>
      <c r="B610" s="81"/>
      <c r="C610" s="81" t="s">
        <v>91</v>
      </c>
      <c r="D610" s="81"/>
      <c r="E610" s="203" t="s">
        <v>92</v>
      </c>
      <c r="F610" s="203"/>
      <c r="G610" s="81" t="s">
        <v>92</v>
      </c>
      <c r="H610" s="81"/>
      <c r="I610" s="81" t="s">
        <v>93</v>
      </c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 t="s">
        <v>200</v>
      </c>
      <c r="Y610" s="81"/>
      <c r="Z610" s="81"/>
      <c r="AA610" s="81"/>
      <c r="AB610" s="81"/>
      <c r="AC610" s="82"/>
      <c r="AD610" s="81" t="s">
        <v>198</v>
      </c>
      <c r="AE610" s="81"/>
      <c r="AF610" s="81"/>
      <c r="AG610" s="81"/>
      <c r="AH610" s="81"/>
      <c r="AI610" s="82"/>
      <c r="AJ610" s="75" t="s">
        <v>123</v>
      </c>
      <c r="AK610" s="76"/>
    </row>
    <row r="611" spans="1:37" ht="18" customHeight="1">
      <c r="A611" s="89"/>
      <c r="B611" s="83"/>
      <c r="C611" s="83"/>
      <c r="D611" s="83"/>
      <c r="E611" s="204"/>
      <c r="F611" s="204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4"/>
      <c r="AD611" s="83"/>
      <c r="AE611" s="83"/>
      <c r="AF611" s="83"/>
      <c r="AG611" s="83"/>
      <c r="AH611" s="83"/>
      <c r="AI611" s="84"/>
      <c r="AJ611" s="77"/>
      <c r="AK611" s="78"/>
    </row>
    <row r="612" spans="1:37" ht="18" customHeight="1">
      <c r="A612" s="211">
        <v>13</v>
      </c>
      <c r="B612" s="212"/>
      <c r="C612" s="221" t="s">
        <v>106</v>
      </c>
      <c r="D612" s="222"/>
      <c r="E612" s="222"/>
      <c r="F612" s="222"/>
      <c r="G612" s="222"/>
      <c r="H612" s="222"/>
      <c r="I612" s="222"/>
      <c r="J612" s="222"/>
      <c r="K612" s="222"/>
      <c r="L612" s="222"/>
      <c r="M612" s="222"/>
      <c r="N612" s="222"/>
      <c r="O612" s="222"/>
      <c r="P612" s="222"/>
      <c r="Q612" s="222"/>
      <c r="R612" s="222"/>
      <c r="S612" s="222"/>
      <c r="T612" s="222"/>
      <c r="U612" s="222"/>
      <c r="V612" s="222"/>
      <c r="W612" s="222"/>
      <c r="X612" s="222"/>
      <c r="Y612" s="222"/>
      <c r="Z612" s="222"/>
      <c r="AA612" s="222"/>
      <c r="AB612" s="222"/>
      <c r="AC612" s="222"/>
      <c r="AD612" s="222"/>
      <c r="AE612" s="222"/>
      <c r="AF612" s="222"/>
      <c r="AG612" s="222"/>
      <c r="AH612" s="222"/>
      <c r="AI612" s="222"/>
      <c r="AJ612" s="222"/>
      <c r="AK612" s="223"/>
    </row>
    <row r="613" spans="1:37" ht="18" customHeight="1">
      <c r="A613" s="213"/>
      <c r="B613" s="214"/>
      <c r="C613" s="224"/>
      <c r="D613" s="225"/>
      <c r="E613" s="225"/>
      <c r="F613" s="225"/>
      <c r="G613" s="225"/>
      <c r="H613" s="225"/>
      <c r="I613" s="225"/>
      <c r="J613" s="225"/>
      <c r="K613" s="225"/>
      <c r="L613" s="225"/>
      <c r="M613" s="225"/>
      <c r="N613" s="225"/>
      <c r="O613" s="225"/>
      <c r="P613" s="225"/>
      <c r="Q613" s="225"/>
      <c r="R613" s="225"/>
      <c r="S613" s="225"/>
      <c r="T613" s="225"/>
      <c r="U613" s="225"/>
      <c r="V613" s="225"/>
      <c r="W613" s="225"/>
      <c r="X613" s="225"/>
      <c r="Y613" s="225"/>
      <c r="Z613" s="225"/>
      <c r="AA613" s="225"/>
      <c r="AB613" s="225"/>
      <c r="AC613" s="225"/>
      <c r="AD613" s="225"/>
      <c r="AE613" s="225"/>
      <c r="AF613" s="225"/>
      <c r="AG613" s="225"/>
      <c r="AH613" s="225"/>
      <c r="AI613" s="225"/>
      <c r="AJ613" s="225"/>
      <c r="AK613" s="226"/>
    </row>
    <row r="614" spans="1:37" ht="18" customHeight="1">
      <c r="A614" s="116"/>
      <c r="B614" s="117"/>
      <c r="C614" s="122"/>
      <c r="D614" s="122"/>
      <c r="E614" s="127">
        <v>411</v>
      </c>
      <c r="F614" s="127"/>
      <c r="G614" s="215" t="s">
        <v>33</v>
      </c>
      <c r="H614" s="215"/>
      <c r="I614" s="215"/>
      <c r="J614" s="215"/>
      <c r="K614" s="215"/>
      <c r="L614" s="215"/>
      <c r="M614" s="215"/>
      <c r="N614" s="215"/>
      <c r="O614" s="215"/>
      <c r="P614" s="215"/>
      <c r="Q614" s="215"/>
      <c r="R614" s="215"/>
      <c r="S614" s="215"/>
      <c r="T614" s="215"/>
      <c r="U614" s="215"/>
      <c r="V614" s="215"/>
      <c r="W614" s="215"/>
      <c r="X614" s="85">
        <f>SUM(X615:X619)</f>
        <v>129200</v>
      </c>
      <c r="Y614" s="86"/>
      <c r="Z614" s="86"/>
      <c r="AA614" s="86"/>
      <c r="AB614" s="86"/>
      <c r="AC614" s="87"/>
      <c r="AD614" s="85">
        <f>SUM(AD615:AD619)</f>
        <v>122872.92</v>
      </c>
      <c r="AE614" s="86"/>
      <c r="AF614" s="86"/>
      <c r="AG614" s="86"/>
      <c r="AH614" s="86"/>
      <c r="AI614" s="87"/>
      <c r="AJ614" s="73">
        <f t="shared" ref="AJ614:AJ640" si="23">AD614/X614*100</f>
        <v>95.102879256965949</v>
      </c>
      <c r="AK614" s="74"/>
    </row>
    <row r="615" spans="1:37" ht="18" customHeight="1">
      <c r="A615" s="118"/>
      <c r="B615" s="91"/>
      <c r="C615" s="90">
        <v>1091</v>
      </c>
      <c r="D615" s="90"/>
      <c r="E615" s="128"/>
      <c r="F615" s="128"/>
      <c r="G615" s="91">
        <v>4111</v>
      </c>
      <c r="H615" s="91"/>
      <c r="I615" s="91"/>
      <c r="J615" s="92" t="s">
        <v>34</v>
      </c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79">
        <v>77900</v>
      </c>
      <c r="Y615" s="79"/>
      <c r="Z615" s="79"/>
      <c r="AA615" s="79"/>
      <c r="AB615" s="79"/>
      <c r="AC615" s="80"/>
      <c r="AD615" s="79">
        <v>74512.98</v>
      </c>
      <c r="AE615" s="79"/>
      <c r="AF615" s="79"/>
      <c r="AG615" s="79"/>
      <c r="AH615" s="79"/>
      <c r="AI615" s="80"/>
      <c r="AJ615" s="71">
        <f t="shared" si="23"/>
        <v>95.652092426187423</v>
      </c>
      <c r="AK615" s="72"/>
    </row>
    <row r="616" spans="1:37" ht="18" customHeight="1">
      <c r="A616" s="118"/>
      <c r="B616" s="91"/>
      <c r="C616" s="90">
        <v>1091</v>
      </c>
      <c r="D616" s="90"/>
      <c r="E616" s="128"/>
      <c r="F616" s="128"/>
      <c r="G616" s="91">
        <v>4112</v>
      </c>
      <c r="H616" s="91"/>
      <c r="I616" s="91"/>
      <c r="J616" s="217" t="s">
        <v>35</v>
      </c>
      <c r="K616" s="217"/>
      <c r="L616" s="217"/>
      <c r="M616" s="217"/>
      <c r="N616" s="217"/>
      <c r="O616" s="217"/>
      <c r="P616" s="217"/>
      <c r="Q616" s="217"/>
      <c r="R616" s="217"/>
      <c r="S616" s="217"/>
      <c r="T616" s="217"/>
      <c r="U616" s="217"/>
      <c r="V616" s="217"/>
      <c r="W616" s="217"/>
      <c r="X616" s="79">
        <v>10900</v>
      </c>
      <c r="Y616" s="79"/>
      <c r="Z616" s="79"/>
      <c r="AA616" s="79"/>
      <c r="AB616" s="79"/>
      <c r="AC616" s="80"/>
      <c r="AD616" s="79">
        <v>10108.86</v>
      </c>
      <c r="AE616" s="79"/>
      <c r="AF616" s="79"/>
      <c r="AG616" s="79"/>
      <c r="AH616" s="79"/>
      <c r="AI616" s="80"/>
      <c r="AJ616" s="71">
        <f t="shared" si="23"/>
        <v>92.741834862385332</v>
      </c>
      <c r="AK616" s="72"/>
    </row>
    <row r="617" spans="1:37" ht="18" customHeight="1">
      <c r="A617" s="118"/>
      <c r="B617" s="91"/>
      <c r="C617" s="90">
        <v>1091</v>
      </c>
      <c r="D617" s="90"/>
      <c r="E617" s="128"/>
      <c r="F617" s="128"/>
      <c r="G617" s="91">
        <v>4113</v>
      </c>
      <c r="H617" s="91"/>
      <c r="I617" s="91"/>
      <c r="J617" s="92" t="s">
        <v>36</v>
      </c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79">
        <v>28000</v>
      </c>
      <c r="Y617" s="79"/>
      <c r="Z617" s="79"/>
      <c r="AA617" s="79"/>
      <c r="AB617" s="79"/>
      <c r="AC617" s="80"/>
      <c r="AD617" s="79">
        <v>26626.09</v>
      </c>
      <c r="AE617" s="79"/>
      <c r="AF617" s="79"/>
      <c r="AG617" s="79"/>
      <c r="AH617" s="79"/>
      <c r="AI617" s="80"/>
      <c r="AJ617" s="71">
        <f t="shared" si="23"/>
        <v>95.093178571428567</v>
      </c>
      <c r="AK617" s="72"/>
    </row>
    <row r="618" spans="1:37" ht="18" customHeight="1">
      <c r="A618" s="118"/>
      <c r="B618" s="91"/>
      <c r="C618" s="90">
        <v>1091</v>
      </c>
      <c r="D618" s="90"/>
      <c r="E618" s="128"/>
      <c r="F618" s="128"/>
      <c r="G618" s="91">
        <v>4114</v>
      </c>
      <c r="H618" s="91"/>
      <c r="I618" s="91"/>
      <c r="J618" s="92" t="s">
        <v>37</v>
      </c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79">
        <v>10700</v>
      </c>
      <c r="Y618" s="79"/>
      <c r="Z618" s="79"/>
      <c r="AA618" s="79"/>
      <c r="AB618" s="79"/>
      <c r="AC618" s="80"/>
      <c r="AD618" s="79">
        <v>10088.57</v>
      </c>
      <c r="AE618" s="79"/>
      <c r="AF618" s="79"/>
      <c r="AG618" s="79"/>
      <c r="AH618" s="79"/>
      <c r="AI618" s="80"/>
      <c r="AJ618" s="71">
        <f t="shared" si="23"/>
        <v>94.285700934579438</v>
      </c>
      <c r="AK618" s="72"/>
    </row>
    <row r="619" spans="1:37" ht="18" customHeight="1">
      <c r="A619" s="121"/>
      <c r="B619" s="67"/>
      <c r="C619" s="66">
        <v>1091</v>
      </c>
      <c r="D619" s="66"/>
      <c r="E619" s="130"/>
      <c r="F619" s="130"/>
      <c r="G619" s="67">
        <v>4115</v>
      </c>
      <c r="H619" s="67"/>
      <c r="I619" s="67"/>
      <c r="J619" s="68" t="s">
        <v>38</v>
      </c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9">
        <v>1700</v>
      </c>
      <c r="Y619" s="69"/>
      <c r="Z619" s="69"/>
      <c r="AA619" s="69"/>
      <c r="AB619" s="69"/>
      <c r="AC619" s="70"/>
      <c r="AD619" s="69">
        <v>1536.42</v>
      </c>
      <c r="AE619" s="69"/>
      <c r="AF619" s="69"/>
      <c r="AG619" s="69"/>
      <c r="AH619" s="69"/>
      <c r="AI619" s="70"/>
      <c r="AJ619" s="71">
        <f t="shared" si="23"/>
        <v>90.377647058823527</v>
      </c>
      <c r="AK619" s="72"/>
    </row>
    <row r="620" spans="1:37" ht="18" customHeight="1">
      <c r="A620" s="116"/>
      <c r="B620" s="117"/>
      <c r="C620" s="122"/>
      <c r="D620" s="122"/>
      <c r="E620" s="127">
        <v>412</v>
      </c>
      <c r="F620" s="127"/>
      <c r="G620" s="216" t="s">
        <v>39</v>
      </c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85">
        <f>SUM(X621:X622)</f>
        <v>13400</v>
      </c>
      <c r="Y620" s="86"/>
      <c r="Z620" s="86"/>
      <c r="AA620" s="86"/>
      <c r="AB620" s="86"/>
      <c r="AC620" s="87"/>
      <c r="AD620" s="85">
        <f>SUM(AD621:AD622)</f>
        <v>12129.41</v>
      </c>
      <c r="AE620" s="86"/>
      <c r="AF620" s="86"/>
      <c r="AG620" s="86"/>
      <c r="AH620" s="86"/>
      <c r="AI620" s="87"/>
      <c r="AJ620" s="73">
        <f t="shared" si="23"/>
        <v>90.517985074626864</v>
      </c>
      <c r="AK620" s="74"/>
    </row>
    <row r="621" spans="1:37" ht="18" customHeight="1">
      <c r="A621" s="118"/>
      <c r="B621" s="91"/>
      <c r="C621" s="90">
        <v>1091</v>
      </c>
      <c r="D621" s="90"/>
      <c r="E621" s="128"/>
      <c r="F621" s="128"/>
      <c r="G621" s="91">
        <v>4123</v>
      </c>
      <c r="H621" s="91"/>
      <c r="I621" s="91"/>
      <c r="J621" s="92" t="s">
        <v>40</v>
      </c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79">
        <v>6400</v>
      </c>
      <c r="Y621" s="79"/>
      <c r="Z621" s="79"/>
      <c r="AA621" s="79"/>
      <c r="AB621" s="79"/>
      <c r="AC621" s="80"/>
      <c r="AD621" s="79">
        <v>5845.49</v>
      </c>
      <c r="AE621" s="79"/>
      <c r="AF621" s="79"/>
      <c r="AG621" s="79"/>
      <c r="AH621" s="79"/>
      <c r="AI621" s="80"/>
      <c r="AJ621" s="71">
        <f t="shared" si="23"/>
        <v>91.335781249999997</v>
      </c>
      <c r="AK621" s="72"/>
    </row>
    <row r="622" spans="1:37" ht="18" customHeight="1">
      <c r="A622" s="121"/>
      <c r="B622" s="67"/>
      <c r="C622" s="66">
        <v>1091</v>
      </c>
      <c r="D622" s="66"/>
      <c r="E622" s="130"/>
      <c r="F622" s="130"/>
      <c r="G622" s="67">
        <v>4127</v>
      </c>
      <c r="H622" s="67"/>
      <c r="I622" s="67"/>
      <c r="J622" s="218" t="s">
        <v>43</v>
      </c>
      <c r="K622" s="218"/>
      <c r="L622" s="218"/>
      <c r="M622" s="218"/>
      <c r="N622" s="218"/>
      <c r="O622" s="218"/>
      <c r="P622" s="218"/>
      <c r="Q622" s="218"/>
      <c r="R622" s="218"/>
      <c r="S622" s="218"/>
      <c r="T622" s="218"/>
      <c r="U622" s="218"/>
      <c r="V622" s="218"/>
      <c r="W622" s="218"/>
      <c r="X622" s="69">
        <v>7000</v>
      </c>
      <c r="Y622" s="69"/>
      <c r="Z622" s="69"/>
      <c r="AA622" s="69"/>
      <c r="AB622" s="69"/>
      <c r="AC622" s="70"/>
      <c r="AD622" s="69">
        <v>6283.92</v>
      </c>
      <c r="AE622" s="69"/>
      <c r="AF622" s="69"/>
      <c r="AG622" s="69"/>
      <c r="AH622" s="69"/>
      <c r="AI622" s="70"/>
      <c r="AJ622" s="71">
        <f t="shared" si="23"/>
        <v>89.77028571428572</v>
      </c>
      <c r="AK622" s="72"/>
    </row>
    <row r="623" spans="1:37" ht="18" customHeight="1">
      <c r="A623" s="147"/>
      <c r="B623" s="231"/>
      <c r="C623" s="122"/>
      <c r="D623" s="122"/>
      <c r="E623" s="123">
        <v>413</v>
      </c>
      <c r="F623" s="124"/>
      <c r="G623" s="216" t="s">
        <v>44</v>
      </c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85">
        <f>SUM(X624:X627)</f>
        <v>55500</v>
      </c>
      <c r="Y623" s="86"/>
      <c r="Z623" s="86"/>
      <c r="AA623" s="86"/>
      <c r="AB623" s="86"/>
      <c r="AC623" s="87"/>
      <c r="AD623" s="85">
        <f>SUM(AD624:AD627)</f>
        <v>40176.869999999995</v>
      </c>
      <c r="AE623" s="86"/>
      <c r="AF623" s="86"/>
      <c r="AG623" s="86"/>
      <c r="AH623" s="86"/>
      <c r="AI623" s="87"/>
      <c r="AJ623" s="73">
        <f t="shared" si="23"/>
        <v>72.390756756756744</v>
      </c>
      <c r="AK623" s="74"/>
    </row>
    <row r="624" spans="1:37" ht="18" customHeight="1">
      <c r="A624" s="149"/>
      <c r="B624" s="232"/>
      <c r="C624" s="90">
        <v>1091</v>
      </c>
      <c r="D624" s="90"/>
      <c r="E624" s="143"/>
      <c r="F624" s="144"/>
      <c r="G624" s="91">
        <v>4131</v>
      </c>
      <c r="H624" s="91"/>
      <c r="I624" s="91"/>
      <c r="J624" s="92" t="s">
        <v>45</v>
      </c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79">
        <v>6000</v>
      </c>
      <c r="Y624" s="79"/>
      <c r="Z624" s="79"/>
      <c r="AA624" s="79"/>
      <c r="AB624" s="79"/>
      <c r="AC624" s="80"/>
      <c r="AD624" s="79">
        <v>3366.62</v>
      </c>
      <c r="AE624" s="79"/>
      <c r="AF624" s="79"/>
      <c r="AG624" s="79"/>
      <c r="AH624" s="79"/>
      <c r="AI624" s="80"/>
      <c r="AJ624" s="71">
        <f t="shared" si="23"/>
        <v>56.11033333333333</v>
      </c>
      <c r="AK624" s="72"/>
    </row>
    <row r="625" spans="1:37" ht="18" customHeight="1">
      <c r="A625" s="149"/>
      <c r="B625" s="232"/>
      <c r="C625" s="90">
        <v>1091</v>
      </c>
      <c r="D625" s="90"/>
      <c r="E625" s="143"/>
      <c r="F625" s="144"/>
      <c r="G625" s="91">
        <v>4133</v>
      </c>
      <c r="H625" s="91"/>
      <c r="I625" s="91"/>
      <c r="J625" s="217" t="s">
        <v>46</v>
      </c>
      <c r="K625" s="217"/>
      <c r="L625" s="217"/>
      <c r="M625" s="217"/>
      <c r="N625" s="217"/>
      <c r="O625" s="217"/>
      <c r="P625" s="217"/>
      <c r="Q625" s="217"/>
      <c r="R625" s="217"/>
      <c r="S625" s="217"/>
      <c r="T625" s="217"/>
      <c r="U625" s="217"/>
      <c r="V625" s="217"/>
      <c r="W625" s="217"/>
      <c r="X625" s="79">
        <v>28500</v>
      </c>
      <c r="Y625" s="79"/>
      <c r="Z625" s="79"/>
      <c r="AA625" s="79"/>
      <c r="AB625" s="79"/>
      <c r="AC625" s="80"/>
      <c r="AD625" s="79">
        <v>19741.62</v>
      </c>
      <c r="AE625" s="79"/>
      <c r="AF625" s="79"/>
      <c r="AG625" s="79"/>
      <c r="AH625" s="79"/>
      <c r="AI625" s="80"/>
      <c r="AJ625" s="71">
        <f t="shared" si="23"/>
        <v>69.268842105263147</v>
      </c>
      <c r="AK625" s="72"/>
    </row>
    <row r="626" spans="1:37" ht="18" customHeight="1">
      <c r="A626" s="149"/>
      <c r="B626" s="232"/>
      <c r="C626" s="196">
        <v>435</v>
      </c>
      <c r="D626" s="196"/>
      <c r="E626" s="143"/>
      <c r="F626" s="144"/>
      <c r="G626" s="270">
        <v>4134</v>
      </c>
      <c r="H626" s="270"/>
      <c r="I626" s="270"/>
      <c r="J626" s="656" t="s">
        <v>47</v>
      </c>
      <c r="K626" s="656"/>
      <c r="L626" s="656"/>
      <c r="M626" s="656"/>
      <c r="N626" s="656"/>
      <c r="O626" s="656"/>
      <c r="P626" s="656"/>
      <c r="Q626" s="656"/>
      <c r="R626" s="656"/>
      <c r="S626" s="656"/>
      <c r="T626" s="656"/>
      <c r="U626" s="656"/>
      <c r="V626" s="656"/>
      <c r="W626" s="656"/>
      <c r="X626" s="227">
        <v>9000</v>
      </c>
      <c r="Y626" s="227"/>
      <c r="Z626" s="227"/>
      <c r="AA626" s="227"/>
      <c r="AB626" s="227"/>
      <c r="AC626" s="228"/>
      <c r="AD626" s="227">
        <v>7454.18</v>
      </c>
      <c r="AE626" s="227"/>
      <c r="AF626" s="227"/>
      <c r="AG626" s="227"/>
      <c r="AH626" s="227"/>
      <c r="AI626" s="228"/>
      <c r="AJ626" s="71">
        <f t="shared" si="23"/>
        <v>82.824222222222218</v>
      </c>
      <c r="AK626" s="72"/>
    </row>
    <row r="627" spans="1:37" ht="18" customHeight="1">
      <c r="A627" s="151"/>
      <c r="B627" s="233"/>
      <c r="C627" s="515">
        <v>434</v>
      </c>
      <c r="D627" s="515"/>
      <c r="E627" s="125"/>
      <c r="F627" s="126"/>
      <c r="G627" s="505">
        <v>4135</v>
      </c>
      <c r="H627" s="505"/>
      <c r="I627" s="505"/>
      <c r="J627" s="503" t="s">
        <v>48</v>
      </c>
      <c r="K627" s="503"/>
      <c r="L627" s="503"/>
      <c r="M627" s="503"/>
      <c r="N627" s="503"/>
      <c r="O627" s="503"/>
      <c r="P627" s="503"/>
      <c r="Q627" s="503"/>
      <c r="R627" s="503"/>
      <c r="S627" s="503"/>
      <c r="T627" s="503"/>
      <c r="U627" s="503"/>
      <c r="V627" s="503"/>
      <c r="W627" s="503"/>
      <c r="X627" s="172">
        <v>12000</v>
      </c>
      <c r="Y627" s="172"/>
      <c r="Z627" s="172"/>
      <c r="AA627" s="172"/>
      <c r="AB627" s="172"/>
      <c r="AC627" s="173"/>
      <c r="AD627" s="172">
        <v>9614.4500000000007</v>
      </c>
      <c r="AE627" s="172"/>
      <c r="AF627" s="172"/>
      <c r="AG627" s="172"/>
      <c r="AH627" s="172"/>
      <c r="AI627" s="173"/>
      <c r="AJ627" s="71">
        <f t="shared" si="23"/>
        <v>80.120416666666671</v>
      </c>
      <c r="AK627" s="72"/>
    </row>
    <row r="628" spans="1:37" ht="18" customHeight="1">
      <c r="A628" s="147"/>
      <c r="B628" s="231"/>
      <c r="C628" s="122"/>
      <c r="D628" s="122"/>
      <c r="E628" s="127">
        <v>414</v>
      </c>
      <c r="F628" s="127"/>
      <c r="G628" s="216" t="s">
        <v>49</v>
      </c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85">
        <f>SUM(X629:X632)</f>
        <v>36090</v>
      </c>
      <c r="Y628" s="86"/>
      <c r="Z628" s="86"/>
      <c r="AA628" s="86"/>
      <c r="AB628" s="86"/>
      <c r="AC628" s="87"/>
      <c r="AD628" s="85">
        <f>SUM(AD629:AD632)</f>
        <v>9942.52</v>
      </c>
      <c r="AE628" s="86"/>
      <c r="AF628" s="86"/>
      <c r="AG628" s="86"/>
      <c r="AH628" s="86"/>
      <c r="AI628" s="87"/>
      <c r="AJ628" s="73">
        <f t="shared" si="23"/>
        <v>27.549238016070937</v>
      </c>
      <c r="AK628" s="74"/>
    </row>
    <row r="629" spans="1:37" ht="18" customHeight="1">
      <c r="A629" s="149"/>
      <c r="B629" s="232"/>
      <c r="C629" s="90">
        <v>1091</v>
      </c>
      <c r="D629" s="90"/>
      <c r="E629" s="128"/>
      <c r="F629" s="128"/>
      <c r="G629" s="91">
        <v>4141</v>
      </c>
      <c r="H629" s="91"/>
      <c r="I629" s="91"/>
      <c r="J629" s="92" t="s">
        <v>50</v>
      </c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79">
        <v>300</v>
      </c>
      <c r="Y629" s="79"/>
      <c r="Z629" s="79"/>
      <c r="AA629" s="79"/>
      <c r="AB629" s="79"/>
      <c r="AC629" s="80"/>
      <c r="AD629" s="79">
        <v>0</v>
      </c>
      <c r="AE629" s="79"/>
      <c r="AF629" s="79"/>
      <c r="AG629" s="79"/>
      <c r="AH629" s="79"/>
      <c r="AI629" s="80"/>
      <c r="AJ629" s="71">
        <f t="shared" si="23"/>
        <v>0</v>
      </c>
      <c r="AK629" s="72"/>
    </row>
    <row r="630" spans="1:37" ht="18" customHeight="1">
      <c r="A630" s="149"/>
      <c r="B630" s="232"/>
      <c r="C630" s="90">
        <v>460</v>
      </c>
      <c r="D630" s="90"/>
      <c r="E630" s="128"/>
      <c r="F630" s="128"/>
      <c r="G630" s="91">
        <v>4143</v>
      </c>
      <c r="H630" s="91"/>
      <c r="I630" s="91"/>
      <c r="J630" s="92" t="s">
        <v>52</v>
      </c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79">
        <v>2000</v>
      </c>
      <c r="Y630" s="79"/>
      <c r="Z630" s="79"/>
      <c r="AA630" s="79"/>
      <c r="AB630" s="79"/>
      <c r="AC630" s="80"/>
      <c r="AD630" s="79">
        <v>1186.6400000000001</v>
      </c>
      <c r="AE630" s="79"/>
      <c r="AF630" s="79"/>
      <c r="AG630" s="79"/>
      <c r="AH630" s="79"/>
      <c r="AI630" s="80"/>
      <c r="AJ630" s="71">
        <f t="shared" si="23"/>
        <v>59.332000000000008</v>
      </c>
      <c r="AK630" s="72"/>
    </row>
    <row r="631" spans="1:37" ht="18" customHeight="1">
      <c r="A631" s="149"/>
      <c r="B631" s="232"/>
      <c r="C631" s="93">
        <v>1091</v>
      </c>
      <c r="D631" s="94"/>
      <c r="E631" s="129"/>
      <c r="F631" s="129"/>
      <c r="G631" s="262">
        <v>4145</v>
      </c>
      <c r="H631" s="263"/>
      <c r="I631" s="264"/>
      <c r="J631" s="95" t="s">
        <v>169</v>
      </c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113"/>
      <c r="X631" s="100">
        <v>11500</v>
      </c>
      <c r="Y631" s="101"/>
      <c r="Z631" s="101"/>
      <c r="AA631" s="101"/>
      <c r="AB631" s="101"/>
      <c r="AC631" s="102"/>
      <c r="AD631" s="103">
        <v>2160</v>
      </c>
      <c r="AE631" s="101"/>
      <c r="AF631" s="101"/>
      <c r="AG631" s="101"/>
      <c r="AH631" s="101"/>
      <c r="AI631" s="102"/>
      <c r="AJ631" s="71">
        <f t="shared" ref="AJ631:AJ638" si="24">AD631/X631*100</f>
        <v>18.782608695652172</v>
      </c>
      <c r="AK631" s="72"/>
    </row>
    <row r="632" spans="1:37" ht="18" customHeight="1">
      <c r="A632" s="151"/>
      <c r="B632" s="233"/>
      <c r="C632" s="66">
        <v>1091</v>
      </c>
      <c r="D632" s="66"/>
      <c r="E632" s="130"/>
      <c r="F632" s="130"/>
      <c r="G632" s="67">
        <v>4149</v>
      </c>
      <c r="H632" s="67"/>
      <c r="I632" s="67"/>
      <c r="J632" s="68" t="s">
        <v>57</v>
      </c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9">
        <v>22290</v>
      </c>
      <c r="Y632" s="69"/>
      <c r="Z632" s="69"/>
      <c r="AA632" s="69"/>
      <c r="AB632" s="69"/>
      <c r="AC632" s="70"/>
      <c r="AD632" s="166">
        <v>6595.88</v>
      </c>
      <c r="AE632" s="166"/>
      <c r="AF632" s="166"/>
      <c r="AG632" s="166"/>
      <c r="AH632" s="166"/>
      <c r="AI632" s="167"/>
      <c r="AJ632" s="182">
        <f t="shared" si="24"/>
        <v>29.591206819201439</v>
      </c>
      <c r="AK632" s="183"/>
    </row>
    <row r="633" spans="1:37" ht="18" customHeight="1">
      <c r="A633" s="147"/>
      <c r="B633" s="231"/>
      <c r="C633" s="135"/>
      <c r="D633" s="136"/>
      <c r="E633" s="123">
        <v>419</v>
      </c>
      <c r="F633" s="124"/>
      <c r="G633" s="132" t="s">
        <v>66</v>
      </c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4"/>
      <c r="X633" s="200">
        <f>X634+X635</f>
        <v>49500</v>
      </c>
      <c r="Y633" s="201"/>
      <c r="Z633" s="201"/>
      <c r="AA633" s="201"/>
      <c r="AB633" s="201"/>
      <c r="AC633" s="201"/>
      <c r="AD633" s="200">
        <f>AD634+AD635</f>
        <v>44501.22</v>
      </c>
      <c r="AE633" s="201"/>
      <c r="AF633" s="201"/>
      <c r="AG633" s="201"/>
      <c r="AH633" s="201"/>
      <c r="AI633" s="201"/>
      <c r="AJ633" s="153">
        <f t="shared" si="24"/>
        <v>89.901454545454556</v>
      </c>
      <c r="AK633" s="154"/>
    </row>
    <row r="634" spans="1:37" ht="18" customHeight="1">
      <c r="A634" s="149"/>
      <c r="B634" s="232"/>
      <c r="C634" s="93">
        <v>1091</v>
      </c>
      <c r="D634" s="94"/>
      <c r="E634" s="143"/>
      <c r="F634" s="144"/>
      <c r="G634" s="190">
        <v>4191</v>
      </c>
      <c r="H634" s="191"/>
      <c r="I634" s="192"/>
      <c r="J634" s="187" t="s">
        <v>157</v>
      </c>
      <c r="K634" s="188"/>
      <c r="L634" s="188"/>
      <c r="M634" s="188"/>
      <c r="N634" s="188"/>
      <c r="O634" s="188"/>
      <c r="P634" s="188"/>
      <c r="Q634" s="188"/>
      <c r="R634" s="188"/>
      <c r="S634" s="188"/>
      <c r="T634" s="188"/>
      <c r="U634" s="188"/>
      <c r="V634" s="188"/>
      <c r="W634" s="189"/>
      <c r="X634" s="167">
        <v>48700</v>
      </c>
      <c r="Y634" s="202"/>
      <c r="Z634" s="202"/>
      <c r="AA634" s="202"/>
      <c r="AB634" s="202"/>
      <c r="AC634" s="202"/>
      <c r="AD634" s="328">
        <v>43943.22</v>
      </c>
      <c r="AE634" s="328"/>
      <c r="AF634" s="328"/>
      <c r="AG634" s="328"/>
      <c r="AH634" s="328"/>
      <c r="AI634" s="328"/>
      <c r="AJ634" s="71">
        <f t="shared" si="24"/>
        <v>90.232484599589327</v>
      </c>
      <c r="AK634" s="72"/>
    </row>
    <row r="635" spans="1:37" ht="18" customHeight="1">
      <c r="A635" s="151"/>
      <c r="B635" s="233"/>
      <c r="C635" s="272">
        <v>1091</v>
      </c>
      <c r="D635" s="273"/>
      <c r="E635" s="125"/>
      <c r="F635" s="126"/>
      <c r="G635" s="190">
        <v>4194</v>
      </c>
      <c r="H635" s="191"/>
      <c r="I635" s="192"/>
      <c r="J635" s="187" t="s">
        <v>68</v>
      </c>
      <c r="K635" s="188"/>
      <c r="L635" s="188"/>
      <c r="M635" s="188"/>
      <c r="N635" s="188"/>
      <c r="O635" s="188"/>
      <c r="P635" s="188"/>
      <c r="Q635" s="188"/>
      <c r="R635" s="188"/>
      <c r="S635" s="188"/>
      <c r="T635" s="188"/>
      <c r="U635" s="188"/>
      <c r="V635" s="188"/>
      <c r="W635" s="189"/>
      <c r="X635" s="167">
        <v>800</v>
      </c>
      <c r="Y635" s="202"/>
      <c r="Z635" s="202"/>
      <c r="AA635" s="202"/>
      <c r="AB635" s="202"/>
      <c r="AC635" s="202"/>
      <c r="AD635" s="197">
        <v>558</v>
      </c>
      <c r="AE635" s="197"/>
      <c r="AF635" s="197"/>
      <c r="AG635" s="197"/>
      <c r="AH635" s="197"/>
      <c r="AI635" s="197"/>
      <c r="AJ635" s="198">
        <f>AD635/X635*100</f>
        <v>69.75</v>
      </c>
      <c r="AK635" s="199"/>
    </row>
    <row r="636" spans="1:37" ht="32.25" customHeight="1">
      <c r="A636" s="147"/>
      <c r="B636" s="231"/>
      <c r="C636" s="135"/>
      <c r="D636" s="136"/>
      <c r="E636" s="123">
        <v>431</v>
      </c>
      <c r="F636" s="124"/>
      <c r="G636" s="377" t="s">
        <v>70</v>
      </c>
      <c r="H636" s="378"/>
      <c r="I636" s="378"/>
      <c r="J636" s="378"/>
      <c r="K636" s="378"/>
      <c r="L636" s="378"/>
      <c r="M636" s="378"/>
      <c r="N636" s="378"/>
      <c r="O636" s="378"/>
      <c r="P636" s="378"/>
      <c r="Q636" s="378"/>
      <c r="R636" s="378"/>
      <c r="S636" s="378"/>
      <c r="T636" s="378"/>
      <c r="U636" s="378"/>
      <c r="V636" s="378"/>
      <c r="W636" s="379"/>
      <c r="X636" s="179">
        <f>X637+X638</f>
        <v>16490</v>
      </c>
      <c r="Y636" s="180"/>
      <c r="Z636" s="180"/>
      <c r="AA636" s="180"/>
      <c r="AB636" s="180"/>
      <c r="AC636" s="181"/>
      <c r="AD636" s="179">
        <f>AD637+AD638</f>
        <v>5009.95</v>
      </c>
      <c r="AE636" s="180"/>
      <c r="AF636" s="180"/>
      <c r="AG636" s="180"/>
      <c r="AH636" s="180"/>
      <c r="AI636" s="181"/>
      <c r="AJ636" s="325">
        <f t="shared" si="24"/>
        <v>30.381746513038205</v>
      </c>
      <c r="AK636" s="326"/>
    </row>
    <row r="637" spans="1:37" ht="18" customHeight="1">
      <c r="A637" s="149"/>
      <c r="B637" s="232"/>
      <c r="C637" s="93">
        <v>1091</v>
      </c>
      <c r="D637" s="94"/>
      <c r="E637" s="143"/>
      <c r="F637" s="144"/>
      <c r="G637" s="262">
        <v>4314</v>
      </c>
      <c r="H637" s="263"/>
      <c r="I637" s="264"/>
      <c r="J637" s="95" t="s">
        <v>189</v>
      </c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113"/>
      <c r="X637" s="174">
        <v>2300</v>
      </c>
      <c r="Y637" s="175"/>
      <c r="Z637" s="175"/>
      <c r="AA637" s="175"/>
      <c r="AB637" s="175"/>
      <c r="AC637" s="176"/>
      <c r="AD637" s="317">
        <v>1909.95</v>
      </c>
      <c r="AE637" s="175"/>
      <c r="AF637" s="175"/>
      <c r="AG637" s="175"/>
      <c r="AH637" s="175"/>
      <c r="AI637" s="176"/>
      <c r="AJ637" s="193">
        <f>AD637/X637*100</f>
        <v>83.041304347826085</v>
      </c>
      <c r="AK637" s="194"/>
    </row>
    <row r="638" spans="1:37" ht="18" customHeight="1">
      <c r="A638" s="151"/>
      <c r="B638" s="233"/>
      <c r="C638" s="272">
        <v>1091</v>
      </c>
      <c r="D638" s="273"/>
      <c r="E638" s="125"/>
      <c r="F638" s="126"/>
      <c r="G638" s="156">
        <v>4318</v>
      </c>
      <c r="H638" s="157"/>
      <c r="I638" s="158"/>
      <c r="J638" s="159" t="s">
        <v>75</v>
      </c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1"/>
      <c r="X638" s="314">
        <v>14190</v>
      </c>
      <c r="Y638" s="315"/>
      <c r="Z638" s="315"/>
      <c r="AA638" s="315"/>
      <c r="AB638" s="315"/>
      <c r="AC638" s="316"/>
      <c r="AD638" s="322">
        <v>3100</v>
      </c>
      <c r="AE638" s="315"/>
      <c r="AF638" s="315"/>
      <c r="AG638" s="315"/>
      <c r="AH638" s="315"/>
      <c r="AI638" s="316"/>
      <c r="AJ638" s="306">
        <f t="shared" si="24"/>
        <v>21.846370683579984</v>
      </c>
      <c r="AK638" s="307"/>
    </row>
    <row r="639" spans="1:37" ht="18" customHeight="1">
      <c r="A639" s="137">
        <v>13</v>
      </c>
      <c r="B639" s="138"/>
      <c r="C639" s="114" t="s">
        <v>95</v>
      </c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205">
        <f>X614+X620+X623+X628+X633+X636</f>
        <v>300180</v>
      </c>
      <c r="Y639" s="206"/>
      <c r="Z639" s="206"/>
      <c r="AA639" s="206"/>
      <c r="AB639" s="206"/>
      <c r="AC639" s="207"/>
      <c r="AD639" s="205">
        <f>AD614+AD620+AD623+AD628+AD633+AD636</f>
        <v>234632.88999999998</v>
      </c>
      <c r="AE639" s="206"/>
      <c r="AF639" s="206"/>
      <c r="AG639" s="206"/>
      <c r="AH639" s="206"/>
      <c r="AI639" s="207"/>
      <c r="AJ639" s="168">
        <f>AD639/X639*100</f>
        <v>78.164064894396688</v>
      </c>
      <c r="AK639" s="169"/>
    </row>
    <row r="640" spans="1:37" ht="18" customHeight="1">
      <c r="A640" s="139"/>
      <c r="B640" s="140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208"/>
      <c r="Y640" s="209"/>
      <c r="Z640" s="209"/>
      <c r="AA640" s="209"/>
      <c r="AB640" s="209"/>
      <c r="AC640" s="210"/>
      <c r="AD640" s="208"/>
      <c r="AE640" s="209"/>
      <c r="AF640" s="209"/>
      <c r="AG640" s="209"/>
      <c r="AH640" s="209"/>
      <c r="AI640" s="210"/>
      <c r="AJ640" s="170" t="e">
        <f t="shared" si="23"/>
        <v>#DIV/0!</v>
      </c>
      <c r="AK640" s="171"/>
    </row>
    <row r="651" spans="1:37" ht="43.5" hidden="1" customHeight="1"/>
    <row r="652" spans="1:37" ht="18" customHeight="1">
      <c r="A652" s="88" t="s">
        <v>90</v>
      </c>
      <c r="B652" s="81"/>
      <c r="C652" s="81" t="s">
        <v>91</v>
      </c>
      <c r="D652" s="81"/>
      <c r="E652" s="203" t="s">
        <v>92</v>
      </c>
      <c r="F652" s="203"/>
      <c r="G652" s="81" t="s">
        <v>92</v>
      </c>
      <c r="H652" s="81"/>
      <c r="I652" s="81" t="s">
        <v>93</v>
      </c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 t="s">
        <v>200</v>
      </c>
      <c r="Y652" s="81"/>
      <c r="Z652" s="81"/>
      <c r="AA652" s="81"/>
      <c r="AB652" s="81"/>
      <c r="AC652" s="82"/>
      <c r="AD652" s="81" t="s">
        <v>198</v>
      </c>
      <c r="AE652" s="81"/>
      <c r="AF652" s="81"/>
      <c r="AG652" s="81"/>
      <c r="AH652" s="81"/>
      <c r="AI652" s="82"/>
      <c r="AJ652" s="75" t="s">
        <v>123</v>
      </c>
      <c r="AK652" s="76"/>
    </row>
    <row r="653" spans="1:37" ht="18" customHeight="1">
      <c r="A653" s="89"/>
      <c r="B653" s="83"/>
      <c r="C653" s="83"/>
      <c r="D653" s="83"/>
      <c r="E653" s="204"/>
      <c r="F653" s="204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4"/>
      <c r="AD653" s="83"/>
      <c r="AE653" s="83"/>
      <c r="AF653" s="83"/>
      <c r="AG653" s="83"/>
      <c r="AH653" s="83"/>
      <c r="AI653" s="84"/>
      <c r="AJ653" s="77"/>
      <c r="AK653" s="78"/>
    </row>
    <row r="654" spans="1:37" ht="18" customHeight="1">
      <c r="A654" s="211">
        <v>14</v>
      </c>
      <c r="B654" s="212"/>
      <c r="C654" s="221" t="s">
        <v>107</v>
      </c>
      <c r="D654" s="222"/>
      <c r="E654" s="222"/>
      <c r="F654" s="222"/>
      <c r="G654" s="222"/>
      <c r="H654" s="222"/>
      <c r="I654" s="222"/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22"/>
      <c r="Z654" s="222"/>
      <c r="AA654" s="222"/>
      <c r="AB654" s="222"/>
      <c r="AC654" s="222"/>
      <c r="AD654" s="222"/>
      <c r="AE654" s="222"/>
      <c r="AF654" s="222"/>
      <c r="AG654" s="222"/>
      <c r="AH654" s="222"/>
      <c r="AI654" s="222"/>
      <c r="AJ654" s="222"/>
      <c r="AK654" s="223"/>
    </row>
    <row r="655" spans="1:37" ht="18" customHeight="1">
      <c r="A655" s="213"/>
      <c r="B655" s="214"/>
      <c r="C655" s="224"/>
      <c r="D655" s="225"/>
      <c r="E655" s="225"/>
      <c r="F655" s="225"/>
      <c r="G655" s="225"/>
      <c r="H655" s="225"/>
      <c r="I655" s="225"/>
      <c r="J655" s="225"/>
      <c r="K655" s="225"/>
      <c r="L655" s="225"/>
      <c r="M655" s="225"/>
      <c r="N655" s="225"/>
      <c r="O655" s="225"/>
      <c r="P655" s="225"/>
      <c r="Q655" s="225"/>
      <c r="R655" s="225"/>
      <c r="S655" s="225"/>
      <c r="T655" s="225"/>
      <c r="U655" s="225"/>
      <c r="V655" s="225"/>
      <c r="W655" s="225"/>
      <c r="X655" s="225"/>
      <c r="Y655" s="225"/>
      <c r="Z655" s="225"/>
      <c r="AA655" s="225"/>
      <c r="AB655" s="225"/>
      <c r="AC655" s="225"/>
      <c r="AD655" s="225"/>
      <c r="AE655" s="225"/>
      <c r="AF655" s="225"/>
      <c r="AG655" s="225"/>
      <c r="AH655" s="225"/>
      <c r="AI655" s="225"/>
      <c r="AJ655" s="225"/>
      <c r="AK655" s="226"/>
    </row>
    <row r="656" spans="1:37" ht="18" customHeight="1">
      <c r="A656" s="116"/>
      <c r="B656" s="117"/>
      <c r="C656" s="122"/>
      <c r="D656" s="122"/>
      <c r="E656" s="127">
        <v>411</v>
      </c>
      <c r="F656" s="127"/>
      <c r="G656" s="215" t="s">
        <v>33</v>
      </c>
      <c r="H656" s="215"/>
      <c r="I656" s="215"/>
      <c r="J656" s="215"/>
      <c r="K656" s="215"/>
      <c r="L656" s="215"/>
      <c r="M656" s="215"/>
      <c r="N656" s="215"/>
      <c r="O656" s="215"/>
      <c r="P656" s="215"/>
      <c r="Q656" s="215"/>
      <c r="R656" s="215"/>
      <c r="S656" s="215"/>
      <c r="T656" s="215"/>
      <c r="U656" s="215"/>
      <c r="V656" s="215"/>
      <c r="W656" s="215"/>
      <c r="X656" s="85">
        <f>SUM(X657:X661)</f>
        <v>421900</v>
      </c>
      <c r="Y656" s="86"/>
      <c r="Z656" s="86"/>
      <c r="AA656" s="86"/>
      <c r="AB656" s="86"/>
      <c r="AC656" s="87"/>
      <c r="AD656" s="85">
        <f>SUM(AD657:AD661)</f>
        <v>373290.65</v>
      </c>
      <c r="AE656" s="86"/>
      <c r="AF656" s="86"/>
      <c r="AG656" s="86"/>
      <c r="AH656" s="86"/>
      <c r="AI656" s="87"/>
      <c r="AJ656" s="73">
        <f t="shared" ref="AJ656:AJ685" si="25">AD656/X656*100</f>
        <v>88.478466461246754</v>
      </c>
      <c r="AK656" s="74"/>
    </row>
    <row r="657" spans="1:37" ht="18" customHeight="1">
      <c r="A657" s="118"/>
      <c r="B657" s="91"/>
      <c r="C657" s="90">
        <v>760</v>
      </c>
      <c r="D657" s="90"/>
      <c r="E657" s="128"/>
      <c r="F657" s="128"/>
      <c r="G657" s="91">
        <v>4111</v>
      </c>
      <c r="H657" s="91"/>
      <c r="I657" s="91"/>
      <c r="J657" s="92" t="s">
        <v>34</v>
      </c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79">
        <v>243600</v>
      </c>
      <c r="Y657" s="79"/>
      <c r="Z657" s="79"/>
      <c r="AA657" s="79"/>
      <c r="AB657" s="79"/>
      <c r="AC657" s="80"/>
      <c r="AD657" s="79">
        <v>225809.64</v>
      </c>
      <c r="AE657" s="79"/>
      <c r="AF657" s="79"/>
      <c r="AG657" s="79"/>
      <c r="AH657" s="79"/>
      <c r="AI657" s="80"/>
      <c r="AJ657" s="71">
        <f t="shared" si="25"/>
        <v>92.696896551724137</v>
      </c>
      <c r="AK657" s="72"/>
    </row>
    <row r="658" spans="1:37" ht="18" customHeight="1">
      <c r="A658" s="118"/>
      <c r="B658" s="91"/>
      <c r="C658" s="90">
        <v>760</v>
      </c>
      <c r="D658" s="90"/>
      <c r="E658" s="128"/>
      <c r="F658" s="128"/>
      <c r="G658" s="91">
        <v>4112</v>
      </c>
      <c r="H658" s="91"/>
      <c r="I658" s="91"/>
      <c r="J658" s="217" t="s">
        <v>35</v>
      </c>
      <c r="K658" s="217"/>
      <c r="L658" s="217"/>
      <c r="M658" s="217"/>
      <c r="N658" s="217"/>
      <c r="O658" s="217"/>
      <c r="P658" s="217"/>
      <c r="Q658" s="217"/>
      <c r="R658" s="217"/>
      <c r="S658" s="217"/>
      <c r="T658" s="217"/>
      <c r="U658" s="217"/>
      <c r="V658" s="217"/>
      <c r="W658" s="217"/>
      <c r="X658" s="79">
        <v>38000</v>
      </c>
      <c r="Y658" s="79"/>
      <c r="Z658" s="79"/>
      <c r="AA658" s="79"/>
      <c r="AB658" s="79"/>
      <c r="AC658" s="80"/>
      <c r="AD658" s="79">
        <v>33385.39</v>
      </c>
      <c r="AE658" s="79"/>
      <c r="AF658" s="79"/>
      <c r="AG658" s="79"/>
      <c r="AH658" s="79"/>
      <c r="AI658" s="80"/>
      <c r="AJ658" s="71">
        <f t="shared" si="25"/>
        <v>87.856289473684214</v>
      </c>
      <c r="AK658" s="72"/>
    </row>
    <row r="659" spans="1:37" ht="18" customHeight="1">
      <c r="A659" s="118"/>
      <c r="B659" s="91"/>
      <c r="C659" s="90">
        <v>760</v>
      </c>
      <c r="D659" s="90"/>
      <c r="E659" s="128"/>
      <c r="F659" s="128"/>
      <c r="G659" s="91">
        <v>4113</v>
      </c>
      <c r="H659" s="91"/>
      <c r="I659" s="91"/>
      <c r="J659" s="92" t="s">
        <v>36</v>
      </c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79">
        <v>96700</v>
      </c>
      <c r="Y659" s="79"/>
      <c r="Z659" s="79"/>
      <c r="AA659" s="79"/>
      <c r="AB659" s="79"/>
      <c r="AC659" s="80"/>
      <c r="AD659" s="79">
        <v>79012.39</v>
      </c>
      <c r="AE659" s="79"/>
      <c r="AF659" s="79"/>
      <c r="AG659" s="79"/>
      <c r="AH659" s="79"/>
      <c r="AI659" s="80"/>
      <c r="AJ659" s="71">
        <f t="shared" si="25"/>
        <v>81.708779731127208</v>
      </c>
      <c r="AK659" s="72"/>
    </row>
    <row r="660" spans="1:37" ht="18" customHeight="1">
      <c r="A660" s="118"/>
      <c r="B660" s="91"/>
      <c r="C660" s="90">
        <v>760</v>
      </c>
      <c r="D660" s="90"/>
      <c r="E660" s="128"/>
      <c r="F660" s="128"/>
      <c r="G660" s="91">
        <v>4114</v>
      </c>
      <c r="H660" s="91"/>
      <c r="I660" s="91"/>
      <c r="J660" s="92" t="s">
        <v>37</v>
      </c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79">
        <v>37900</v>
      </c>
      <c r="Y660" s="79"/>
      <c r="Z660" s="79"/>
      <c r="AA660" s="79"/>
      <c r="AB660" s="79"/>
      <c r="AC660" s="80"/>
      <c r="AD660" s="79">
        <v>30319.3</v>
      </c>
      <c r="AE660" s="79"/>
      <c r="AF660" s="79"/>
      <c r="AG660" s="79"/>
      <c r="AH660" s="79"/>
      <c r="AI660" s="80"/>
      <c r="AJ660" s="71">
        <f t="shared" si="25"/>
        <v>79.998153034300785</v>
      </c>
      <c r="AK660" s="72"/>
    </row>
    <row r="661" spans="1:37" ht="18" customHeight="1">
      <c r="A661" s="121"/>
      <c r="B661" s="67"/>
      <c r="C661" s="66">
        <v>760</v>
      </c>
      <c r="D661" s="66"/>
      <c r="E661" s="130"/>
      <c r="F661" s="130"/>
      <c r="G661" s="67">
        <v>4115</v>
      </c>
      <c r="H661" s="67"/>
      <c r="I661" s="67"/>
      <c r="J661" s="68" t="s">
        <v>38</v>
      </c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9">
        <v>5700</v>
      </c>
      <c r="Y661" s="69"/>
      <c r="Z661" s="69"/>
      <c r="AA661" s="69"/>
      <c r="AB661" s="69"/>
      <c r="AC661" s="70"/>
      <c r="AD661" s="69">
        <v>4763.93</v>
      </c>
      <c r="AE661" s="69"/>
      <c r="AF661" s="69"/>
      <c r="AG661" s="69"/>
      <c r="AH661" s="69"/>
      <c r="AI661" s="70"/>
      <c r="AJ661" s="71">
        <f t="shared" si="25"/>
        <v>83.577719298245626</v>
      </c>
      <c r="AK661" s="72"/>
    </row>
    <row r="662" spans="1:37" ht="18" customHeight="1">
      <c r="A662" s="116"/>
      <c r="B662" s="117"/>
      <c r="C662" s="122"/>
      <c r="D662" s="122"/>
      <c r="E662" s="127">
        <v>412</v>
      </c>
      <c r="F662" s="127"/>
      <c r="G662" s="216" t="s">
        <v>39</v>
      </c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85">
        <f>SUM(X663:X664)</f>
        <v>25900</v>
      </c>
      <c r="Y662" s="86"/>
      <c r="Z662" s="86"/>
      <c r="AA662" s="86"/>
      <c r="AB662" s="86"/>
      <c r="AC662" s="87"/>
      <c r="AD662" s="85">
        <f>SUM(AD663:AD664)</f>
        <v>21045.34</v>
      </c>
      <c r="AE662" s="86"/>
      <c r="AF662" s="86"/>
      <c r="AG662" s="86"/>
      <c r="AH662" s="86"/>
      <c r="AI662" s="87"/>
      <c r="AJ662" s="73">
        <f t="shared" si="25"/>
        <v>81.256138996138986</v>
      </c>
      <c r="AK662" s="74"/>
    </row>
    <row r="663" spans="1:37" ht="18" customHeight="1">
      <c r="A663" s="118"/>
      <c r="B663" s="91"/>
      <c r="C663" s="90">
        <v>760</v>
      </c>
      <c r="D663" s="90"/>
      <c r="E663" s="128"/>
      <c r="F663" s="128"/>
      <c r="G663" s="91">
        <v>4123</v>
      </c>
      <c r="H663" s="91"/>
      <c r="I663" s="91"/>
      <c r="J663" s="92" t="s">
        <v>40</v>
      </c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79">
        <v>18900</v>
      </c>
      <c r="Y663" s="79"/>
      <c r="Z663" s="79"/>
      <c r="AA663" s="79"/>
      <c r="AB663" s="79"/>
      <c r="AC663" s="80"/>
      <c r="AD663" s="79">
        <v>14761.42</v>
      </c>
      <c r="AE663" s="79"/>
      <c r="AF663" s="79"/>
      <c r="AG663" s="79"/>
      <c r="AH663" s="79"/>
      <c r="AI663" s="80"/>
      <c r="AJ663" s="71">
        <f t="shared" si="25"/>
        <v>78.102751322751317</v>
      </c>
      <c r="AK663" s="72"/>
    </row>
    <row r="664" spans="1:37" ht="18" customHeight="1">
      <c r="A664" s="121"/>
      <c r="B664" s="67"/>
      <c r="C664" s="66">
        <v>760</v>
      </c>
      <c r="D664" s="66"/>
      <c r="E664" s="130"/>
      <c r="F664" s="130"/>
      <c r="G664" s="67">
        <v>4127</v>
      </c>
      <c r="H664" s="67"/>
      <c r="I664" s="67"/>
      <c r="J664" s="218" t="s">
        <v>43</v>
      </c>
      <c r="K664" s="218"/>
      <c r="L664" s="218"/>
      <c r="M664" s="218"/>
      <c r="N664" s="218"/>
      <c r="O664" s="218"/>
      <c r="P664" s="218"/>
      <c r="Q664" s="218"/>
      <c r="R664" s="218"/>
      <c r="S664" s="218"/>
      <c r="T664" s="218"/>
      <c r="U664" s="218"/>
      <c r="V664" s="218"/>
      <c r="W664" s="218"/>
      <c r="X664" s="69">
        <v>7000</v>
      </c>
      <c r="Y664" s="69"/>
      <c r="Z664" s="69"/>
      <c r="AA664" s="69"/>
      <c r="AB664" s="69"/>
      <c r="AC664" s="70"/>
      <c r="AD664" s="69">
        <v>6283.92</v>
      </c>
      <c r="AE664" s="69"/>
      <c r="AF664" s="69"/>
      <c r="AG664" s="69"/>
      <c r="AH664" s="69"/>
      <c r="AI664" s="70"/>
      <c r="AJ664" s="71">
        <f t="shared" si="25"/>
        <v>89.77028571428572</v>
      </c>
      <c r="AK664" s="72"/>
    </row>
    <row r="665" spans="1:37" ht="18" customHeight="1">
      <c r="A665" s="116"/>
      <c r="B665" s="117"/>
      <c r="C665" s="122"/>
      <c r="D665" s="122"/>
      <c r="E665" s="127">
        <v>413</v>
      </c>
      <c r="F665" s="127"/>
      <c r="G665" s="216" t="s">
        <v>44</v>
      </c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85">
        <f>SUM(X666:X670)</f>
        <v>195750</v>
      </c>
      <c r="Y665" s="86"/>
      <c r="Z665" s="86"/>
      <c r="AA665" s="86"/>
      <c r="AB665" s="86"/>
      <c r="AC665" s="87"/>
      <c r="AD665" s="85">
        <f>SUM(AD666:AD670)</f>
        <v>187254.53999999998</v>
      </c>
      <c r="AE665" s="86"/>
      <c r="AF665" s="86"/>
      <c r="AG665" s="86"/>
      <c r="AH665" s="86"/>
      <c r="AI665" s="87"/>
      <c r="AJ665" s="73">
        <f t="shared" si="25"/>
        <v>95.660045977011492</v>
      </c>
      <c r="AK665" s="74"/>
    </row>
    <row r="666" spans="1:37" ht="18" customHeight="1">
      <c r="A666" s="118"/>
      <c r="B666" s="91"/>
      <c r="C666" s="90">
        <v>760</v>
      </c>
      <c r="D666" s="90"/>
      <c r="E666" s="128"/>
      <c r="F666" s="128"/>
      <c r="G666" s="91">
        <v>4131</v>
      </c>
      <c r="H666" s="91"/>
      <c r="I666" s="91"/>
      <c r="J666" s="92" t="s">
        <v>45</v>
      </c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318">
        <v>35300</v>
      </c>
      <c r="Y666" s="318"/>
      <c r="Z666" s="318"/>
      <c r="AA666" s="318"/>
      <c r="AB666" s="318"/>
      <c r="AC666" s="319"/>
      <c r="AD666" s="318">
        <v>35138.019999999997</v>
      </c>
      <c r="AE666" s="318"/>
      <c r="AF666" s="318"/>
      <c r="AG666" s="318"/>
      <c r="AH666" s="318"/>
      <c r="AI666" s="319"/>
      <c r="AJ666" s="71">
        <f t="shared" si="25"/>
        <v>99.541133144475907</v>
      </c>
      <c r="AK666" s="72"/>
    </row>
    <row r="667" spans="1:37" ht="18" customHeight="1">
      <c r="A667" s="119"/>
      <c r="B667" s="120"/>
      <c r="C667" s="93">
        <v>760</v>
      </c>
      <c r="D667" s="94"/>
      <c r="E667" s="129"/>
      <c r="F667" s="129"/>
      <c r="G667" s="262">
        <v>4132</v>
      </c>
      <c r="H667" s="263"/>
      <c r="I667" s="264"/>
      <c r="J667" s="95" t="s">
        <v>161</v>
      </c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113"/>
      <c r="X667" s="174">
        <v>12100</v>
      </c>
      <c r="Y667" s="175"/>
      <c r="Z667" s="175"/>
      <c r="AA667" s="175"/>
      <c r="AB667" s="175"/>
      <c r="AC667" s="176"/>
      <c r="AD667" s="317">
        <v>10984.3</v>
      </c>
      <c r="AE667" s="175"/>
      <c r="AF667" s="175"/>
      <c r="AG667" s="175"/>
      <c r="AH667" s="175"/>
      <c r="AI667" s="176"/>
      <c r="AJ667" s="71">
        <f>AD667/X667*100</f>
        <v>90.779338842975193</v>
      </c>
      <c r="AK667" s="72"/>
    </row>
    <row r="668" spans="1:37" ht="18" customHeight="1">
      <c r="A668" s="119"/>
      <c r="B668" s="120"/>
      <c r="C668" s="90">
        <v>760</v>
      </c>
      <c r="D668" s="90"/>
      <c r="E668" s="129"/>
      <c r="F668" s="129"/>
      <c r="G668" s="91">
        <v>4133</v>
      </c>
      <c r="H668" s="91"/>
      <c r="I668" s="91"/>
      <c r="J668" s="92" t="s">
        <v>46</v>
      </c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318">
        <v>89350</v>
      </c>
      <c r="Y668" s="318"/>
      <c r="Z668" s="318"/>
      <c r="AA668" s="318"/>
      <c r="AB668" s="318"/>
      <c r="AC668" s="319"/>
      <c r="AD668" s="318">
        <v>82953.600000000006</v>
      </c>
      <c r="AE668" s="318"/>
      <c r="AF668" s="318"/>
      <c r="AG668" s="318"/>
      <c r="AH668" s="318"/>
      <c r="AI668" s="319"/>
      <c r="AJ668" s="71">
        <f t="shared" si="25"/>
        <v>92.841186345831005</v>
      </c>
      <c r="AK668" s="72"/>
    </row>
    <row r="669" spans="1:37" ht="18" customHeight="1">
      <c r="A669" s="119"/>
      <c r="B669" s="120"/>
      <c r="C669" s="90">
        <v>435</v>
      </c>
      <c r="D669" s="90"/>
      <c r="E669" s="129"/>
      <c r="F669" s="129"/>
      <c r="G669" s="91">
        <v>4134</v>
      </c>
      <c r="H669" s="91"/>
      <c r="I669" s="91"/>
      <c r="J669" s="92" t="s">
        <v>47</v>
      </c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318">
        <v>37500</v>
      </c>
      <c r="Y669" s="318"/>
      <c r="Z669" s="318"/>
      <c r="AA669" s="318"/>
      <c r="AB669" s="318"/>
      <c r="AC669" s="319"/>
      <c r="AD669" s="318">
        <v>37295</v>
      </c>
      <c r="AE669" s="318"/>
      <c r="AF669" s="318"/>
      <c r="AG669" s="318"/>
      <c r="AH669" s="318"/>
      <c r="AI669" s="319"/>
      <c r="AJ669" s="71">
        <f t="shared" si="25"/>
        <v>99.453333333333333</v>
      </c>
      <c r="AK669" s="72"/>
    </row>
    <row r="670" spans="1:37" ht="18" customHeight="1">
      <c r="A670" s="121"/>
      <c r="B670" s="67"/>
      <c r="C670" s="66">
        <v>434</v>
      </c>
      <c r="D670" s="66"/>
      <c r="E670" s="130"/>
      <c r="F670" s="130"/>
      <c r="G670" s="67">
        <v>4135</v>
      </c>
      <c r="H670" s="67"/>
      <c r="I670" s="67"/>
      <c r="J670" s="218" t="s">
        <v>48</v>
      </c>
      <c r="K670" s="218"/>
      <c r="L670" s="218"/>
      <c r="M670" s="218"/>
      <c r="N670" s="218"/>
      <c r="O670" s="218"/>
      <c r="P670" s="218"/>
      <c r="Q670" s="218"/>
      <c r="R670" s="218"/>
      <c r="S670" s="218"/>
      <c r="T670" s="218"/>
      <c r="U670" s="218"/>
      <c r="V670" s="218"/>
      <c r="W670" s="218"/>
      <c r="X670" s="320">
        <v>21500</v>
      </c>
      <c r="Y670" s="320"/>
      <c r="Z670" s="320"/>
      <c r="AA670" s="320"/>
      <c r="AB670" s="320"/>
      <c r="AC670" s="321"/>
      <c r="AD670" s="320">
        <v>20883.62</v>
      </c>
      <c r="AE670" s="320"/>
      <c r="AF670" s="320"/>
      <c r="AG670" s="320"/>
      <c r="AH670" s="320"/>
      <c r="AI670" s="321"/>
      <c r="AJ670" s="71">
        <f t="shared" si="25"/>
        <v>97.133116279069768</v>
      </c>
      <c r="AK670" s="72"/>
    </row>
    <row r="671" spans="1:37" ht="18" customHeight="1">
      <c r="A671" s="147"/>
      <c r="B671" s="231"/>
      <c r="C671" s="122"/>
      <c r="D671" s="122"/>
      <c r="E671" s="127">
        <v>414</v>
      </c>
      <c r="F671" s="127"/>
      <c r="G671" s="216" t="s">
        <v>49</v>
      </c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85">
        <f>SUM(X672:X677)</f>
        <v>29950</v>
      </c>
      <c r="Y671" s="86"/>
      <c r="Z671" s="86"/>
      <c r="AA671" s="86"/>
      <c r="AB671" s="86"/>
      <c r="AC671" s="87"/>
      <c r="AD671" s="85">
        <f>SUM(AD672:AD677)</f>
        <v>21589.29</v>
      </c>
      <c r="AE671" s="86"/>
      <c r="AF671" s="86"/>
      <c r="AG671" s="86"/>
      <c r="AH671" s="86"/>
      <c r="AI671" s="87"/>
      <c r="AJ671" s="73">
        <f t="shared" si="25"/>
        <v>72.084440734557603</v>
      </c>
      <c r="AK671" s="74"/>
    </row>
    <row r="672" spans="1:37" ht="18" customHeight="1">
      <c r="A672" s="149"/>
      <c r="B672" s="232"/>
      <c r="C672" s="90">
        <v>760</v>
      </c>
      <c r="D672" s="90"/>
      <c r="E672" s="128"/>
      <c r="F672" s="128"/>
      <c r="G672" s="91">
        <v>4141</v>
      </c>
      <c r="H672" s="91"/>
      <c r="I672" s="91"/>
      <c r="J672" s="92" t="s">
        <v>50</v>
      </c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79">
        <v>2000</v>
      </c>
      <c r="Y672" s="79"/>
      <c r="Z672" s="79"/>
      <c r="AA672" s="79"/>
      <c r="AB672" s="79"/>
      <c r="AC672" s="80"/>
      <c r="AD672" s="79">
        <v>435</v>
      </c>
      <c r="AE672" s="79"/>
      <c r="AF672" s="79"/>
      <c r="AG672" s="79"/>
      <c r="AH672" s="79"/>
      <c r="AI672" s="80"/>
      <c r="AJ672" s="71">
        <f t="shared" si="25"/>
        <v>21.75</v>
      </c>
      <c r="AK672" s="72"/>
    </row>
    <row r="673" spans="1:37" ht="18" customHeight="1">
      <c r="A673" s="149"/>
      <c r="B673" s="232"/>
      <c r="C673" s="90">
        <v>760</v>
      </c>
      <c r="D673" s="90"/>
      <c r="E673" s="128"/>
      <c r="F673" s="128"/>
      <c r="G673" s="91">
        <v>4143</v>
      </c>
      <c r="H673" s="91"/>
      <c r="I673" s="91"/>
      <c r="J673" s="92" t="s">
        <v>52</v>
      </c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79">
        <v>3500</v>
      </c>
      <c r="Y673" s="79"/>
      <c r="Z673" s="79"/>
      <c r="AA673" s="79"/>
      <c r="AB673" s="79"/>
      <c r="AC673" s="80"/>
      <c r="AD673" s="79">
        <v>3092.04</v>
      </c>
      <c r="AE673" s="79"/>
      <c r="AF673" s="79"/>
      <c r="AG673" s="79"/>
      <c r="AH673" s="79"/>
      <c r="AI673" s="80"/>
      <c r="AJ673" s="71">
        <f t="shared" si="25"/>
        <v>88.343999999999994</v>
      </c>
      <c r="AK673" s="72"/>
    </row>
    <row r="674" spans="1:37" ht="18" customHeight="1">
      <c r="A674" s="149"/>
      <c r="B674" s="232"/>
      <c r="C674" s="93">
        <v>760</v>
      </c>
      <c r="D674" s="94"/>
      <c r="E674" s="128"/>
      <c r="F674" s="128"/>
      <c r="G674" s="262">
        <v>4145</v>
      </c>
      <c r="H674" s="263"/>
      <c r="I674" s="264"/>
      <c r="J674" s="95" t="s">
        <v>169</v>
      </c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113"/>
      <c r="X674" s="100">
        <v>1200</v>
      </c>
      <c r="Y674" s="101"/>
      <c r="Z674" s="101"/>
      <c r="AA674" s="101"/>
      <c r="AB674" s="101"/>
      <c r="AC674" s="102"/>
      <c r="AD674" s="103">
        <v>895.4</v>
      </c>
      <c r="AE674" s="101"/>
      <c r="AF674" s="101"/>
      <c r="AG674" s="101"/>
      <c r="AH674" s="101"/>
      <c r="AI674" s="102"/>
      <c r="AJ674" s="71">
        <f>AD674/X674*100</f>
        <v>74.61666666666666</v>
      </c>
      <c r="AK674" s="72"/>
    </row>
    <row r="675" spans="1:37" ht="18" customHeight="1">
      <c r="A675" s="149"/>
      <c r="B675" s="232"/>
      <c r="C675" s="93">
        <v>760</v>
      </c>
      <c r="D675" s="94"/>
      <c r="E675" s="128"/>
      <c r="F675" s="128"/>
      <c r="G675" s="262">
        <v>4147</v>
      </c>
      <c r="H675" s="263"/>
      <c r="I675" s="264"/>
      <c r="J675" s="95" t="s">
        <v>94</v>
      </c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113"/>
      <c r="X675" s="100">
        <v>3400</v>
      </c>
      <c r="Y675" s="101"/>
      <c r="Z675" s="101"/>
      <c r="AA675" s="101"/>
      <c r="AB675" s="101"/>
      <c r="AC675" s="102"/>
      <c r="AD675" s="103">
        <v>3418.25</v>
      </c>
      <c r="AE675" s="101"/>
      <c r="AF675" s="101"/>
      <c r="AG675" s="101"/>
      <c r="AH675" s="101"/>
      <c r="AI675" s="102"/>
      <c r="AJ675" s="71">
        <f>AD675/X675*100</f>
        <v>100.53676470588235</v>
      </c>
      <c r="AK675" s="72"/>
    </row>
    <row r="676" spans="1:37" ht="18" customHeight="1">
      <c r="A676" s="149"/>
      <c r="B676" s="232"/>
      <c r="C676" s="142">
        <v>760</v>
      </c>
      <c r="D676" s="142"/>
      <c r="E676" s="128"/>
      <c r="F676" s="128"/>
      <c r="G676" s="270">
        <v>4148</v>
      </c>
      <c r="H676" s="270"/>
      <c r="I676" s="270"/>
      <c r="J676" s="271" t="s">
        <v>56</v>
      </c>
      <c r="K676" s="271"/>
      <c r="L676" s="271"/>
      <c r="M676" s="271"/>
      <c r="N676" s="271"/>
      <c r="O676" s="271"/>
      <c r="P676" s="271"/>
      <c r="Q676" s="271"/>
      <c r="R676" s="271"/>
      <c r="S676" s="271"/>
      <c r="T676" s="271"/>
      <c r="U676" s="271"/>
      <c r="V676" s="271"/>
      <c r="W676" s="271"/>
      <c r="X676" s="227">
        <v>5000</v>
      </c>
      <c r="Y676" s="227"/>
      <c r="Z676" s="227"/>
      <c r="AA676" s="227"/>
      <c r="AB676" s="227"/>
      <c r="AC676" s="228"/>
      <c r="AD676" s="227">
        <v>2460</v>
      </c>
      <c r="AE676" s="227"/>
      <c r="AF676" s="227"/>
      <c r="AG676" s="227"/>
      <c r="AH676" s="227"/>
      <c r="AI676" s="228"/>
      <c r="AJ676" s="71">
        <f t="shared" si="25"/>
        <v>49.2</v>
      </c>
      <c r="AK676" s="72"/>
    </row>
    <row r="677" spans="1:37" ht="18" customHeight="1">
      <c r="A677" s="151"/>
      <c r="B677" s="233"/>
      <c r="C677" s="66">
        <v>760</v>
      </c>
      <c r="D677" s="66"/>
      <c r="E677" s="130"/>
      <c r="F677" s="130"/>
      <c r="G677" s="67">
        <v>4149</v>
      </c>
      <c r="H677" s="67"/>
      <c r="I677" s="67"/>
      <c r="J677" s="68" t="s">
        <v>57</v>
      </c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9">
        <v>14850</v>
      </c>
      <c r="Y677" s="69"/>
      <c r="Z677" s="69"/>
      <c r="AA677" s="69"/>
      <c r="AB677" s="69"/>
      <c r="AC677" s="70"/>
      <c r="AD677" s="69">
        <v>11288.6</v>
      </c>
      <c r="AE677" s="69"/>
      <c r="AF677" s="69"/>
      <c r="AG677" s="69"/>
      <c r="AH677" s="69"/>
      <c r="AI677" s="70"/>
      <c r="AJ677" s="71">
        <f t="shared" si="25"/>
        <v>76.017508417508424</v>
      </c>
      <c r="AK677" s="72"/>
    </row>
    <row r="678" spans="1:37" ht="18" customHeight="1">
      <c r="A678" s="116"/>
      <c r="B678" s="117"/>
      <c r="C678" s="122"/>
      <c r="D678" s="122"/>
      <c r="E678" s="127">
        <v>415</v>
      </c>
      <c r="F678" s="127"/>
      <c r="G678" s="132" t="s">
        <v>58</v>
      </c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4"/>
      <c r="X678" s="85">
        <f>SUM(X679:AC680)</f>
        <v>17000</v>
      </c>
      <c r="Y678" s="86"/>
      <c r="Z678" s="86"/>
      <c r="AA678" s="86"/>
      <c r="AB678" s="86"/>
      <c r="AC678" s="87"/>
      <c r="AD678" s="85">
        <f>SUM(AD679:AI680)</f>
        <v>15981.94</v>
      </c>
      <c r="AE678" s="86"/>
      <c r="AF678" s="86"/>
      <c r="AG678" s="86"/>
      <c r="AH678" s="86"/>
      <c r="AI678" s="87"/>
      <c r="AJ678" s="73">
        <f t="shared" si="25"/>
        <v>94.011411764705883</v>
      </c>
      <c r="AK678" s="74"/>
    </row>
    <row r="679" spans="1:37" ht="18" customHeight="1">
      <c r="A679" s="269"/>
      <c r="B679" s="270"/>
      <c r="C679" s="90">
        <v>133</v>
      </c>
      <c r="D679" s="90"/>
      <c r="E679" s="131"/>
      <c r="F679" s="131"/>
      <c r="G679" s="91">
        <v>4152</v>
      </c>
      <c r="H679" s="91"/>
      <c r="I679" s="91"/>
      <c r="J679" s="92" t="s">
        <v>59</v>
      </c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79">
        <v>5000</v>
      </c>
      <c r="Y679" s="79"/>
      <c r="Z679" s="79"/>
      <c r="AA679" s="79"/>
      <c r="AB679" s="79"/>
      <c r="AC679" s="80"/>
      <c r="AD679" s="79">
        <v>4881.09</v>
      </c>
      <c r="AE679" s="79"/>
      <c r="AF679" s="79"/>
      <c r="AG679" s="79"/>
      <c r="AH679" s="79"/>
      <c r="AI679" s="80"/>
      <c r="AJ679" s="71">
        <f t="shared" si="25"/>
        <v>97.621800000000007</v>
      </c>
      <c r="AK679" s="72"/>
    </row>
    <row r="680" spans="1:37" ht="18" customHeight="1">
      <c r="A680" s="118"/>
      <c r="B680" s="91"/>
      <c r="C680" s="90">
        <v>133</v>
      </c>
      <c r="D680" s="90"/>
      <c r="E680" s="128"/>
      <c r="F680" s="128"/>
      <c r="G680" s="363">
        <v>4153</v>
      </c>
      <c r="H680" s="363"/>
      <c r="I680" s="363"/>
      <c r="J680" s="356" t="s">
        <v>60</v>
      </c>
      <c r="K680" s="356"/>
      <c r="L680" s="356"/>
      <c r="M680" s="356"/>
      <c r="N680" s="356"/>
      <c r="O680" s="356"/>
      <c r="P680" s="356"/>
      <c r="Q680" s="356"/>
      <c r="R680" s="356"/>
      <c r="S680" s="356"/>
      <c r="T680" s="356"/>
      <c r="U680" s="356"/>
      <c r="V680" s="356"/>
      <c r="W680" s="356"/>
      <c r="X680" s="280">
        <v>12000</v>
      </c>
      <c r="Y680" s="280"/>
      <c r="Z680" s="280"/>
      <c r="AA680" s="280"/>
      <c r="AB680" s="280"/>
      <c r="AC680" s="281"/>
      <c r="AD680" s="280">
        <v>11100.85</v>
      </c>
      <c r="AE680" s="280"/>
      <c r="AF680" s="280"/>
      <c r="AG680" s="280"/>
      <c r="AH680" s="280"/>
      <c r="AI680" s="281"/>
      <c r="AJ680" s="71">
        <f t="shared" si="25"/>
        <v>92.507083333333341</v>
      </c>
      <c r="AK680" s="72"/>
    </row>
    <row r="681" spans="1:37" ht="18" customHeight="1">
      <c r="A681" s="116"/>
      <c r="B681" s="117"/>
      <c r="C681" s="122"/>
      <c r="D681" s="122"/>
      <c r="E681" s="127">
        <v>419</v>
      </c>
      <c r="F681" s="127"/>
      <c r="G681" s="132" t="s">
        <v>66</v>
      </c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4"/>
      <c r="X681" s="85">
        <f>X682+X683</f>
        <v>24300</v>
      </c>
      <c r="Y681" s="86"/>
      <c r="Z681" s="86"/>
      <c r="AA681" s="86"/>
      <c r="AB681" s="86"/>
      <c r="AC681" s="87"/>
      <c r="AD681" s="279">
        <f>AD682+AD683</f>
        <v>24191.83</v>
      </c>
      <c r="AE681" s="86"/>
      <c r="AF681" s="86"/>
      <c r="AG681" s="86"/>
      <c r="AH681" s="86"/>
      <c r="AI681" s="87"/>
      <c r="AJ681" s="73">
        <f t="shared" si="25"/>
        <v>99.554855967078197</v>
      </c>
      <c r="AK681" s="74"/>
    </row>
    <row r="682" spans="1:37" ht="18" customHeight="1">
      <c r="A682" s="269"/>
      <c r="B682" s="270"/>
      <c r="C682" s="93">
        <v>760</v>
      </c>
      <c r="D682" s="94"/>
      <c r="E682" s="131"/>
      <c r="F682" s="131"/>
      <c r="G682" s="91">
        <v>4191</v>
      </c>
      <c r="H682" s="91"/>
      <c r="I682" s="91"/>
      <c r="J682" s="95" t="s">
        <v>157</v>
      </c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113"/>
      <c r="X682" s="100">
        <v>7800</v>
      </c>
      <c r="Y682" s="101"/>
      <c r="Z682" s="101"/>
      <c r="AA682" s="101"/>
      <c r="AB682" s="101"/>
      <c r="AC682" s="102"/>
      <c r="AD682" s="103">
        <v>7724.45</v>
      </c>
      <c r="AE682" s="101"/>
      <c r="AF682" s="101"/>
      <c r="AG682" s="101"/>
      <c r="AH682" s="101"/>
      <c r="AI682" s="102"/>
      <c r="AJ682" s="282">
        <f>AD682/X682*100</f>
        <v>99.031410256410254</v>
      </c>
      <c r="AK682" s="283"/>
    </row>
    <row r="683" spans="1:37" ht="18" customHeight="1">
      <c r="A683" s="118"/>
      <c r="B683" s="91"/>
      <c r="C683" s="90">
        <v>760</v>
      </c>
      <c r="D683" s="90"/>
      <c r="E683" s="128"/>
      <c r="F683" s="128"/>
      <c r="G683" s="91">
        <v>4196</v>
      </c>
      <c r="H683" s="91"/>
      <c r="I683" s="91"/>
      <c r="J683" s="92" t="s">
        <v>69</v>
      </c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79">
        <v>16500</v>
      </c>
      <c r="Y683" s="79"/>
      <c r="Z683" s="79"/>
      <c r="AA683" s="79"/>
      <c r="AB683" s="79"/>
      <c r="AC683" s="80"/>
      <c r="AD683" s="79">
        <v>16467.38</v>
      </c>
      <c r="AE683" s="79"/>
      <c r="AF683" s="79"/>
      <c r="AG683" s="79"/>
      <c r="AH683" s="79"/>
      <c r="AI683" s="80"/>
      <c r="AJ683" s="71">
        <f t="shared" si="25"/>
        <v>99.802303030303037</v>
      </c>
      <c r="AK683" s="72"/>
    </row>
    <row r="684" spans="1:37" ht="18" customHeight="1">
      <c r="A684" s="137">
        <v>14</v>
      </c>
      <c r="B684" s="138"/>
      <c r="C684" s="114" t="s">
        <v>95</v>
      </c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205">
        <f>X656+X662+X665+X671+X678+X681</f>
        <v>714800</v>
      </c>
      <c r="Y684" s="206"/>
      <c r="Z684" s="206"/>
      <c r="AA684" s="206"/>
      <c r="AB684" s="206"/>
      <c r="AC684" s="207"/>
      <c r="AD684" s="205">
        <f>AD656+AD662+AD665+AD671+AD678+AD681</f>
        <v>643353.59</v>
      </c>
      <c r="AE684" s="206"/>
      <c r="AF684" s="206"/>
      <c r="AG684" s="206"/>
      <c r="AH684" s="206"/>
      <c r="AI684" s="207"/>
      <c r="AJ684" s="168">
        <f>AD684/X684*100</f>
        <v>90.004699216564063</v>
      </c>
      <c r="AK684" s="169"/>
    </row>
    <row r="685" spans="1:37" ht="18" customHeight="1">
      <c r="A685" s="139"/>
      <c r="B685" s="140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208"/>
      <c r="Y685" s="209"/>
      <c r="Z685" s="209"/>
      <c r="AA685" s="209"/>
      <c r="AB685" s="209"/>
      <c r="AC685" s="210"/>
      <c r="AD685" s="208"/>
      <c r="AE685" s="209"/>
      <c r="AF685" s="209"/>
      <c r="AG685" s="209"/>
      <c r="AH685" s="209"/>
      <c r="AI685" s="210"/>
      <c r="AJ685" s="170" t="e">
        <f t="shared" si="25"/>
        <v>#DIV/0!</v>
      </c>
      <c r="AK685" s="171"/>
    </row>
    <row r="688" spans="1:37" ht="36" customHeight="1"/>
    <row r="689" spans="1:37" ht="12" customHeight="1"/>
    <row r="690" spans="1:37" ht="11.25" customHeight="1"/>
    <row r="691" spans="1:37" ht="11.25" customHeight="1"/>
    <row r="692" spans="1:37" ht="0.75" customHeight="1"/>
    <row r="693" spans="1:37" ht="18" customHeight="1">
      <c r="A693" s="88" t="s">
        <v>90</v>
      </c>
      <c r="B693" s="81"/>
      <c r="C693" s="81" t="s">
        <v>91</v>
      </c>
      <c r="D693" s="81"/>
      <c r="E693" s="203" t="s">
        <v>92</v>
      </c>
      <c r="F693" s="203"/>
      <c r="G693" s="81" t="s">
        <v>92</v>
      </c>
      <c r="H693" s="81"/>
      <c r="I693" s="81" t="s">
        <v>93</v>
      </c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 t="s">
        <v>200</v>
      </c>
      <c r="Y693" s="81"/>
      <c r="Z693" s="81"/>
      <c r="AA693" s="81"/>
      <c r="AB693" s="81"/>
      <c r="AC693" s="82"/>
      <c r="AD693" s="81" t="s">
        <v>198</v>
      </c>
      <c r="AE693" s="81"/>
      <c r="AF693" s="81"/>
      <c r="AG693" s="81"/>
      <c r="AH693" s="81"/>
      <c r="AI693" s="82"/>
      <c r="AJ693" s="75" t="s">
        <v>123</v>
      </c>
      <c r="AK693" s="76"/>
    </row>
    <row r="694" spans="1:37" ht="18" customHeight="1">
      <c r="A694" s="89"/>
      <c r="B694" s="83"/>
      <c r="C694" s="83"/>
      <c r="D694" s="83"/>
      <c r="E694" s="204"/>
      <c r="F694" s="204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4"/>
      <c r="AD694" s="83"/>
      <c r="AE694" s="83"/>
      <c r="AF694" s="83"/>
      <c r="AG694" s="83"/>
      <c r="AH694" s="83"/>
      <c r="AI694" s="84"/>
      <c r="AJ694" s="77"/>
      <c r="AK694" s="78"/>
    </row>
    <row r="695" spans="1:37" ht="18" customHeight="1">
      <c r="A695" s="211">
        <v>15</v>
      </c>
      <c r="B695" s="212"/>
      <c r="C695" s="221" t="s">
        <v>108</v>
      </c>
      <c r="D695" s="222"/>
      <c r="E695" s="222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  <c r="AA695" s="222"/>
      <c r="AB695" s="222"/>
      <c r="AC695" s="222"/>
      <c r="AD695" s="222"/>
      <c r="AE695" s="222"/>
      <c r="AF695" s="222"/>
      <c r="AG695" s="222"/>
      <c r="AH695" s="222"/>
      <c r="AI695" s="222"/>
      <c r="AJ695" s="222"/>
      <c r="AK695" s="223"/>
    </row>
    <row r="696" spans="1:37" ht="18" customHeight="1">
      <c r="A696" s="213"/>
      <c r="B696" s="214"/>
      <c r="C696" s="224"/>
      <c r="D696" s="225"/>
      <c r="E696" s="225"/>
      <c r="F696" s="225"/>
      <c r="G696" s="225"/>
      <c r="H696" s="225"/>
      <c r="I696" s="225"/>
      <c r="J696" s="225"/>
      <c r="K696" s="225"/>
      <c r="L696" s="225"/>
      <c r="M696" s="225"/>
      <c r="N696" s="225"/>
      <c r="O696" s="225"/>
      <c r="P696" s="225"/>
      <c r="Q696" s="225"/>
      <c r="R696" s="225"/>
      <c r="S696" s="225"/>
      <c r="T696" s="225"/>
      <c r="U696" s="225"/>
      <c r="V696" s="225"/>
      <c r="W696" s="225"/>
      <c r="X696" s="225"/>
      <c r="Y696" s="225"/>
      <c r="Z696" s="225"/>
      <c r="AA696" s="225"/>
      <c r="AB696" s="225"/>
      <c r="AC696" s="225"/>
      <c r="AD696" s="225"/>
      <c r="AE696" s="225"/>
      <c r="AF696" s="225"/>
      <c r="AG696" s="225"/>
      <c r="AH696" s="225"/>
      <c r="AI696" s="225"/>
      <c r="AJ696" s="225"/>
      <c r="AK696" s="226"/>
    </row>
    <row r="697" spans="1:37" ht="18" customHeight="1">
      <c r="A697" s="116"/>
      <c r="B697" s="117"/>
      <c r="C697" s="122"/>
      <c r="D697" s="122"/>
      <c r="E697" s="127">
        <v>411</v>
      </c>
      <c r="F697" s="127"/>
      <c r="G697" s="215" t="s">
        <v>33</v>
      </c>
      <c r="H697" s="215"/>
      <c r="I697" s="215"/>
      <c r="J697" s="215"/>
      <c r="K697" s="215"/>
      <c r="L697" s="215"/>
      <c r="M697" s="215"/>
      <c r="N697" s="215"/>
      <c r="O697" s="215"/>
      <c r="P697" s="215"/>
      <c r="Q697" s="215"/>
      <c r="R697" s="215"/>
      <c r="S697" s="215"/>
      <c r="T697" s="215"/>
      <c r="U697" s="215"/>
      <c r="V697" s="215"/>
      <c r="W697" s="215"/>
      <c r="X697" s="85">
        <f>SUM(X698:X702)</f>
        <v>185700</v>
      </c>
      <c r="Y697" s="86"/>
      <c r="Z697" s="86"/>
      <c r="AA697" s="86"/>
      <c r="AB697" s="86"/>
      <c r="AC697" s="87"/>
      <c r="AD697" s="85">
        <f>SUM(AD698:AD702)</f>
        <v>158993.09999999998</v>
      </c>
      <c r="AE697" s="86"/>
      <c r="AF697" s="86"/>
      <c r="AG697" s="86"/>
      <c r="AH697" s="86"/>
      <c r="AI697" s="87"/>
      <c r="AJ697" s="73">
        <f t="shared" ref="AJ697:AJ722" si="26">AD697/X697*100</f>
        <v>85.618255250403863</v>
      </c>
      <c r="AK697" s="74"/>
    </row>
    <row r="698" spans="1:37" ht="18" customHeight="1">
      <c r="A698" s="118"/>
      <c r="B698" s="91"/>
      <c r="C698" s="90">
        <v>860</v>
      </c>
      <c r="D698" s="90"/>
      <c r="E698" s="128"/>
      <c r="F698" s="128"/>
      <c r="G698" s="91">
        <v>4111</v>
      </c>
      <c r="H698" s="91"/>
      <c r="I698" s="91"/>
      <c r="J698" s="92" t="s">
        <v>34</v>
      </c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79">
        <v>111300</v>
      </c>
      <c r="Y698" s="79"/>
      <c r="Z698" s="79"/>
      <c r="AA698" s="79"/>
      <c r="AB698" s="79"/>
      <c r="AC698" s="80"/>
      <c r="AD698" s="79">
        <v>95219.95</v>
      </c>
      <c r="AE698" s="79"/>
      <c r="AF698" s="79"/>
      <c r="AG698" s="79"/>
      <c r="AH698" s="79"/>
      <c r="AI698" s="80"/>
      <c r="AJ698" s="71">
        <f t="shared" si="26"/>
        <v>85.552515723270446</v>
      </c>
      <c r="AK698" s="72"/>
    </row>
    <row r="699" spans="1:37" ht="18" customHeight="1">
      <c r="A699" s="118"/>
      <c r="B699" s="91"/>
      <c r="C699" s="90">
        <v>860</v>
      </c>
      <c r="D699" s="90"/>
      <c r="E699" s="128"/>
      <c r="F699" s="128"/>
      <c r="G699" s="91">
        <v>4112</v>
      </c>
      <c r="H699" s="91"/>
      <c r="I699" s="91"/>
      <c r="J699" s="217" t="s">
        <v>35</v>
      </c>
      <c r="K699" s="217"/>
      <c r="L699" s="217"/>
      <c r="M699" s="217"/>
      <c r="N699" s="217"/>
      <c r="O699" s="217"/>
      <c r="P699" s="217"/>
      <c r="Q699" s="217"/>
      <c r="R699" s="217"/>
      <c r="S699" s="217"/>
      <c r="T699" s="217"/>
      <c r="U699" s="217"/>
      <c r="V699" s="217"/>
      <c r="W699" s="217"/>
      <c r="X699" s="79">
        <v>15900</v>
      </c>
      <c r="Y699" s="79"/>
      <c r="Z699" s="79"/>
      <c r="AA699" s="79"/>
      <c r="AB699" s="79"/>
      <c r="AC699" s="80"/>
      <c r="AD699" s="79">
        <v>13039.07</v>
      </c>
      <c r="AE699" s="79"/>
      <c r="AF699" s="79"/>
      <c r="AG699" s="79"/>
      <c r="AH699" s="79"/>
      <c r="AI699" s="80"/>
      <c r="AJ699" s="71">
        <f t="shared" si="26"/>
        <v>82.006729559748422</v>
      </c>
      <c r="AK699" s="72"/>
    </row>
    <row r="700" spans="1:37" ht="18" customHeight="1">
      <c r="A700" s="118"/>
      <c r="B700" s="91"/>
      <c r="C700" s="90">
        <v>860</v>
      </c>
      <c r="D700" s="90"/>
      <c r="E700" s="128"/>
      <c r="F700" s="128"/>
      <c r="G700" s="91">
        <v>4113</v>
      </c>
      <c r="H700" s="91"/>
      <c r="I700" s="91"/>
      <c r="J700" s="92" t="s">
        <v>36</v>
      </c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79">
        <v>40100</v>
      </c>
      <c r="Y700" s="79"/>
      <c r="Z700" s="79"/>
      <c r="AA700" s="79"/>
      <c r="AB700" s="79"/>
      <c r="AC700" s="80"/>
      <c r="AD700" s="79">
        <v>34772.58</v>
      </c>
      <c r="AE700" s="79"/>
      <c r="AF700" s="79"/>
      <c r="AG700" s="79"/>
      <c r="AH700" s="79"/>
      <c r="AI700" s="80"/>
      <c r="AJ700" s="71">
        <f t="shared" si="26"/>
        <v>86.714663341645888</v>
      </c>
      <c r="AK700" s="72"/>
    </row>
    <row r="701" spans="1:37" ht="18" customHeight="1">
      <c r="A701" s="118"/>
      <c r="B701" s="91"/>
      <c r="C701" s="90">
        <v>860</v>
      </c>
      <c r="D701" s="90"/>
      <c r="E701" s="128"/>
      <c r="F701" s="128"/>
      <c r="G701" s="91">
        <v>4114</v>
      </c>
      <c r="H701" s="91"/>
      <c r="I701" s="91"/>
      <c r="J701" s="92" t="s">
        <v>37</v>
      </c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79">
        <v>16000</v>
      </c>
      <c r="Y701" s="79"/>
      <c r="Z701" s="79"/>
      <c r="AA701" s="79"/>
      <c r="AB701" s="79"/>
      <c r="AC701" s="80"/>
      <c r="AD701" s="79">
        <v>14005.13</v>
      </c>
      <c r="AE701" s="79"/>
      <c r="AF701" s="79"/>
      <c r="AG701" s="79"/>
      <c r="AH701" s="79"/>
      <c r="AI701" s="80"/>
      <c r="AJ701" s="71">
        <f t="shared" si="26"/>
        <v>87.532062499999995</v>
      </c>
      <c r="AK701" s="72"/>
    </row>
    <row r="702" spans="1:37" ht="18" customHeight="1">
      <c r="A702" s="121"/>
      <c r="B702" s="67"/>
      <c r="C702" s="66">
        <v>860</v>
      </c>
      <c r="D702" s="66"/>
      <c r="E702" s="130"/>
      <c r="F702" s="130"/>
      <c r="G702" s="67">
        <v>4115</v>
      </c>
      <c r="H702" s="67"/>
      <c r="I702" s="67"/>
      <c r="J702" s="68" t="s">
        <v>38</v>
      </c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9">
        <v>2400</v>
      </c>
      <c r="Y702" s="69"/>
      <c r="Z702" s="69"/>
      <c r="AA702" s="69"/>
      <c r="AB702" s="69"/>
      <c r="AC702" s="70"/>
      <c r="AD702" s="69">
        <v>1956.37</v>
      </c>
      <c r="AE702" s="69"/>
      <c r="AF702" s="69"/>
      <c r="AG702" s="69"/>
      <c r="AH702" s="69"/>
      <c r="AI702" s="70"/>
      <c r="AJ702" s="71">
        <f t="shared" si="26"/>
        <v>81.515416666666667</v>
      </c>
      <c r="AK702" s="72"/>
    </row>
    <row r="703" spans="1:37" ht="18" customHeight="1">
      <c r="A703" s="116"/>
      <c r="B703" s="117"/>
      <c r="C703" s="122"/>
      <c r="D703" s="122"/>
      <c r="E703" s="127">
        <v>412</v>
      </c>
      <c r="F703" s="127"/>
      <c r="G703" s="216" t="s">
        <v>39</v>
      </c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85">
        <f>SUM(X704:X704)</f>
        <v>5800</v>
      </c>
      <c r="Y703" s="86"/>
      <c r="Z703" s="86"/>
      <c r="AA703" s="86"/>
      <c r="AB703" s="86"/>
      <c r="AC703" s="87"/>
      <c r="AD703" s="85">
        <f>SUM(AD704:AD704)</f>
        <v>5742.73</v>
      </c>
      <c r="AE703" s="86"/>
      <c r="AF703" s="86"/>
      <c r="AG703" s="86"/>
      <c r="AH703" s="86"/>
      <c r="AI703" s="87"/>
      <c r="AJ703" s="73">
        <f t="shared" si="26"/>
        <v>99.012586206896543</v>
      </c>
      <c r="AK703" s="74"/>
    </row>
    <row r="704" spans="1:37" ht="18" customHeight="1">
      <c r="A704" s="118"/>
      <c r="B704" s="91"/>
      <c r="C704" s="90">
        <v>860</v>
      </c>
      <c r="D704" s="90"/>
      <c r="E704" s="128"/>
      <c r="F704" s="128"/>
      <c r="G704" s="91">
        <v>4123</v>
      </c>
      <c r="H704" s="91"/>
      <c r="I704" s="91"/>
      <c r="J704" s="92" t="s">
        <v>40</v>
      </c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79">
        <v>5800</v>
      </c>
      <c r="Y704" s="79"/>
      <c r="Z704" s="79"/>
      <c r="AA704" s="79"/>
      <c r="AB704" s="79"/>
      <c r="AC704" s="80"/>
      <c r="AD704" s="79">
        <v>5742.73</v>
      </c>
      <c r="AE704" s="79"/>
      <c r="AF704" s="79"/>
      <c r="AG704" s="79"/>
      <c r="AH704" s="79"/>
      <c r="AI704" s="80"/>
      <c r="AJ704" s="71">
        <f t="shared" si="26"/>
        <v>99.012586206896543</v>
      </c>
      <c r="AK704" s="72"/>
    </row>
    <row r="705" spans="1:37" ht="18" customHeight="1">
      <c r="A705" s="116"/>
      <c r="B705" s="117"/>
      <c r="C705" s="122"/>
      <c r="D705" s="122"/>
      <c r="E705" s="127">
        <v>413</v>
      </c>
      <c r="F705" s="127"/>
      <c r="G705" s="216" t="s">
        <v>44</v>
      </c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85">
        <f>SUM(X706:X707)</f>
        <v>2400</v>
      </c>
      <c r="Y705" s="86"/>
      <c r="Z705" s="86"/>
      <c r="AA705" s="86"/>
      <c r="AB705" s="86"/>
      <c r="AC705" s="87"/>
      <c r="AD705" s="85">
        <f>SUM(AD706:AD707)</f>
        <v>2394.63</v>
      </c>
      <c r="AE705" s="86"/>
      <c r="AF705" s="86"/>
      <c r="AG705" s="86"/>
      <c r="AH705" s="86"/>
      <c r="AI705" s="87"/>
      <c r="AJ705" s="73">
        <f t="shared" si="26"/>
        <v>99.776250000000005</v>
      </c>
      <c r="AK705" s="74"/>
    </row>
    <row r="706" spans="1:37" ht="18" customHeight="1">
      <c r="A706" s="118"/>
      <c r="B706" s="91"/>
      <c r="C706" s="90">
        <v>860</v>
      </c>
      <c r="D706" s="90"/>
      <c r="E706" s="128"/>
      <c r="F706" s="128"/>
      <c r="G706" s="91">
        <v>4131</v>
      </c>
      <c r="H706" s="91"/>
      <c r="I706" s="91"/>
      <c r="J706" s="92" t="s">
        <v>45</v>
      </c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79">
        <v>1800</v>
      </c>
      <c r="Y706" s="79"/>
      <c r="Z706" s="79"/>
      <c r="AA706" s="79"/>
      <c r="AB706" s="79"/>
      <c r="AC706" s="80"/>
      <c r="AD706" s="79">
        <v>1804.82</v>
      </c>
      <c r="AE706" s="79"/>
      <c r="AF706" s="79"/>
      <c r="AG706" s="79"/>
      <c r="AH706" s="79"/>
      <c r="AI706" s="80"/>
      <c r="AJ706" s="71">
        <f t="shared" si="26"/>
        <v>100.26777777777778</v>
      </c>
      <c r="AK706" s="72"/>
    </row>
    <row r="707" spans="1:37" ht="18" customHeight="1">
      <c r="A707" s="121"/>
      <c r="B707" s="67"/>
      <c r="C707" s="66">
        <v>860</v>
      </c>
      <c r="D707" s="66"/>
      <c r="E707" s="130"/>
      <c r="F707" s="130"/>
      <c r="G707" s="67">
        <v>4133</v>
      </c>
      <c r="H707" s="67"/>
      <c r="I707" s="67"/>
      <c r="J707" s="218" t="s">
        <v>46</v>
      </c>
      <c r="K707" s="218"/>
      <c r="L707" s="218"/>
      <c r="M707" s="218"/>
      <c r="N707" s="218"/>
      <c r="O707" s="218"/>
      <c r="P707" s="218"/>
      <c r="Q707" s="218"/>
      <c r="R707" s="218"/>
      <c r="S707" s="218"/>
      <c r="T707" s="218"/>
      <c r="U707" s="218"/>
      <c r="V707" s="218"/>
      <c r="W707" s="218"/>
      <c r="X707" s="69">
        <v>600</v>
      </c>
      <c r="Y707" s="69"/>
      <c r="Z707" s="69"/>
      <c r="AA707" s="69"/>
      <c r="AB707" s="69"/>
      <c r="AC707" s="70"/>
      <c r="AD707" s="69">
        <v>589.80999999999995</v>
      </c>
      <c r="AE707" s="69"/>
      <c r="AF707" s="69"/>
      <c r="AG707" s="69"/>
      <c r="AH707" s="69"/>
      <c r="AI707" s="70"/>
      <c r="AJ707" s="71">
        <f t="shared" si="26"/>
        <v>98.301666666666648</v>
      </c>
      <c r="AK707" s="72"/>
    </row>
    <row r="708" spans="1:37" ht="18" customHeight="1">
      <c r="A708" s="116"/>
      <c r="B708" s="117"/>
      <c r="C708" s="122"/>
      <c r="D708" s="122"/>
      <c r="E708" s="127">
        <v>414</v>
      </c>
      <c r="F708" s="127"/>
      <c r="G708" s="216" t="s">
        <v>49</v>
      </c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85">
        <f>SUM(X709:X711)</f>
        <v>130100</v>
      </c>
      <c r="Y708" s="86"/>
      <c r="Z708" s="86"/>
      <c r="AA708" s="86"/>
      <c r="AB708" s="86"/>
      <c r="AC708" s="87"/>
      <c r="AD708" s="85">
        <f>SUM(AD709:AD711)</f>
        <v>106954.83</v>
      </c>
      <c r="AE708" s="86"/>
      <c r="AF708" s="86"/>
      <c r="AG708" s="86"/>
      <c r="AH708" s="86"/>
      <c r="AI708" s="87"/>
      <c r="AJ708" s="73">
        <f t="shared" si="26"/>
        <v>82.209707916986929</v>
      </c>
      <c r="AK708" s="74"/>
    </row>
    <row r="709" spans="1:37" ht="18" customHeight="1">
      <c r="A709" s="118"/>
      <c r="B709" s="91"/>
      <c r="C709" s="90">
        <v>860</v>
      </c>
      <c r="D709" s="90"/>
      <c r="E709" s="128"/>
      <c r="F709" s="128"/>
      <c r="G709" s="91">
        <v>4141</v>
      </c>
      <c r="H709" s="91"/>
      <c r="I709" s="91"/>
      <c r="J709" s="92" t="s">
        <v>50</v>
      </c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318">
        <v>2000</v>
      </c>
      <c r="Y709" s="318"/>
      <c r="Z709" s="318"/>
      <c r="AA709" s="318"/>
      <c r="AB709" s="318"/>
      <c r="AC709" s="319"/>
      <c r="AD709" s="79">
        <v>500</v>
      </c>
      <c r="AE709" s="79"/>
      <c r="AF709" s="79"/>
      <c r="AG709" s="79"/>
      <c r="AH709" s="79"/>
      <c r="AI709" s="80"/>
      <c r="AJ709" s="71">
        <f t="shared" si="26"/>
        <v>25</v>
      </c>
      <c r="AK709" s="72"/>
    </row>
    <row r="710" spans="1:37" ht="18" customHeight="1">
      <c r="A710" s="118"/>
      <c r="B710" s="91"/>
      <c r="C710" s="90">
        <v>460</v>
      </c>
      <c r="D710" s="90"/>
      <c r="E710" s="128"/>
      <c r="F710" s="128"/>
      <c r="G710" s="91">
        <v>4143</v>
      </c>
      <c r="H710" s="91"/>
      <c r="I710" s="91"/>
      <c r="J710" s="92" t="s">
        <v>52</v>
      </c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318">
        <v>3000</v>
      </c>
      <c r="Y710" s="318"/>
      <c r="Z710" s="318"/>
      <c r="AA710" s="318"/>
      <c r="AB710" s="318"/>
      <c r="AC710" s="319"/>
      <c r="AD710" s="79">
        <v>2252.0700000000002</v>
      </c>
      <c r="AE710" s="79"/>
      <c r="AF710" s="79"/>
      <c r="AG710" s="79"/>
      <c r="AH710" s="79"/>
      <c r="AI710" s="80"/>
      <c r="AJ710" s="71">
        <f t="shared" si="26"/>
        <v>75.069000000000003</v>
      </c>
      <c r="AK710" s="72"/>
    </row>
    <row r="711" spans="1:37" ht="18" customHeight="1">
      <c r="A711" s="121"/>
      <c r="B711" s="67"/>
      <c r="C711" s="66">
        <v>860</v>
      </c>
      <c r="D711" s="66"/>
      <c r="E711" s="130"/>
      <c r="F711" s="130"/>
      <c r="G711" s="67">
        <v>4149</v>
      </c>
      <c r="H711" s="67"/>
      <c r="I711" s="67"/>
      <c r="J711" s="68" t="s">
        <v>57</v>
      </c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320">
        <v>125100</v>
      </c>
      <c r="Y711" s="320"/>
      <c r="Z711" s="320"/>
      <c r="AA711" s="320"/>
      <c r="AB711" s="320"/>
      <c r="AC711" s="321"/>
      <c r="AD711" s="69">
        <v>104202.76</v>
      </c>
      <c r="AE711" s="69"/>
      <c r="AF711" s="69"/>
      <c r="AG711" s="69"/>
      <c r="AH711" s="69"/>
      <c r="AI711" s="70"/>
      <c r="AJ711" s="71">
        <f t="shared" si="26"/>
        <v>83.295571542765785</v>
      </c>
      <c r="AK711" s="72"/>
    </row>
    <row r="712" spans="1:37" ht="18" customHeight="1">
      <c r="A712" s="147"/>
      <c r="B712" s="231"/>
      <c r="C712" s="135"/>
      <c r="D712" s="136"/>
      <c r="E712" s="123">
        <v>417</v>
      </c>
      <c r="F712" s="124"/>
      <c r="G712" s="132" t="s">
        <v>64</v>
      </c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4"/>
      <c r="X712" s="85">
        <f>X713</f>
        <v>9100</v>
      </c>
      <c r="Y712" s="86"/>
      <c r="Z712" s="86"/>
      <c r="AA712" s="86"/>
      <c r="AB712" s="86"/>
      <c r="AC712" s="87"/>
      <c r="AD712" s="279">
        <f>AD713</f>
        <v>0</v>
      </c>
      <c r="AE712" s="86"/>
      <c r="AF712" s="86"/>
      <c r="AG712" s="86"/>
      <c r="AH712" s="86"/>
      <c r="AI712" s="87"/>
      <c r="AJ712" s="71">
        <f t="shared" ref="AJ712:AJ715" si="27">AD712/X712*100</f>
        <v>0</v>
      </c>
      <c r="AK712" s="72"/>
    </row>
    <row r="713" spans="1:37" ht="18" customHeight="1">
      <c r="A713" s="151"/>
      <c r="B713" s="233"/>
      <c r="C713" s="535">
        <v>860</v>
      </c>
      <c r="D713" s="536"/>
      <c r="E713" s="143"/>
      <c r="F713" s="144"/>
      <c r="G713" s="190">
        <v>4171</v>
      </c>
      <c r="H713" s="191"/>
      <c r="I713" s="191"/>
      <c r="J713" s="188" t="s">
        <v>162</v>
      </c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  <c r="U713" s="188"/>
      <c r="V713" s="188"/>
      <c r="W713" s="189"/>
      <c r="X713" s="308">
        <v>9100</v>
      </c>
      <c r="Y713" s="309"/>
      <c r="Z713" s="309"/>
      <c r="AA713" s="309"/>
      <c r="AB713" s="309"/>
      <c r="AC713" s="310"/>
      <c r="AD713" s="323">
        <v>0</v>
      </c>
      <c r="AE713" s="309"/>
      <c r="AF713" s="309"/>
      <c r="AG713" s="309"/>
      <c r="AH713" s="309"/>
      <c r="AI713" s="310"/>
      <c r="AJ713" s="182">
        <f t="shared" si="27"/>
        <v>0</v>
      </c>
      <c r="AK713" s="183"/>
    </row>
    <row r="714" spans="1:37" ht="18" customHeight="1">
      <c r="A714" s="147"/>
      <c r="B714" s="231"/>
      <c r="C714" s="135"/>
      <c r="D714" s="136"/>
      <c r="E714" s="123">
        <v>419</v>
      </c>
      <c r="F714" s="124"/>
      <c r="G714" s="132" t="s">
        <v>66</v>
      </c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4"/>
      <c r="X714" s="85">
        <f>X715</f>
        <v>139900</v>
      </c>
      <c r="Y714" s="86"/>
      <c r="Z714" s="86"/>
      <c r="AA714" s="86"/>
      <c r="AB714" s="86"/>
      <c r="AC714" s="87"/>
      <c r="AD714" s="85">
        <f>AD715</f>
        <v>144275.9</v>
      </c>
      <c r="AE714" s="86"/>
      <c r="AF714" s="86"/>
      <c r="AG714" s="86"/>
      <c r="AH714" s="86"/>
      <c r="AI714" s="87"/>
      <c r="AJ714" s="153">
        <f t="shared" si="27"/>
        <v>103.12787705503932</v>
      </c>
      <c r="AK714" s="154"/>
    </row>
    <row r="715" spans="1:37" ht="18" customHeight="1">
      <c r="A715" s="151"/>
      <c r="B715" s="233"/>
      <c r="C715" s="272">
        <v>860</v>
      </c>
      <c r="D715" s="273"/>
      <c r="E715" s="125"/>
      <c r="F715" s="126"/>
      <c r="G715" s="156">
        <v>4191</v>
      </c>
      <c r="H715" s="157"/>
      <c r="I715" s="157"/>
      <c r="J715" s="160" t="s">
        <v>157</v>
      </c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1"/>
      <c r="X715" s="162">
        <v>139900</v>
      </c>
      <c r="Y715" s="163"/>
      <c r="Z715" s="163"/>
      <c r="AA715" s="163"/>
      <c r="AB715" s="163"/>
      <c r="AC715" s="164"/>
      <c r="AD715" s="297">
        <v>144275.9</v>
      </c>
      <c r="AE715" s="163"/>
      <c r="AF715" s="163"/>
      <c r="AG715" s="163"/>
      <c r="AH715" s="163"/>
      <c r="AI715" s="164"/>
      <c r="AJ715" s="198">
        <f t="shared" si="27"/>
        <v>103.12787705503932</v>
      </c>
      <c r="AK715" s="199"/>
    </row>
    <row r="716" spans="1:37" ht="24.75" customHeight="1">
      <c r="A716" s="147"/>
      <c r="B716" s="231"/>
      <c r="C716" s="122"/>
      <c r="D716" s="122"/>
      <c r="E716" s="123">
        <v>431</v>
      </c>
      <c r="F716" s="124"/>
      <c r="G716" s="184" t="s">
        <v>70</v>
      </c>
      <c r="H716" s="185"/>
      <c r="I716" s="185"/>
      <c r="J716" s="185"/>
      <c r="K716" s="185"/>
      <c r="L716" s="185"/>
      <c r="M716" s="185"/>
      <c r="N716" s="185"/>
      <c r="O716" s="185"/>
      <c r="P716" s="185"/>
      <c r="Q716" s="185"/>
      <c r="R716" s="185"/>
      <c r="S716" s="185"/>
      <c r="T716" s="185"/>
      <c r="U716" s="185"/>
      <c r="V716" s="185"/>
      <c r="W716" s="186"/>
      <c r="X716" s="85">
        <f>SUM(X717:AC720)</f>
        <v>1466400</v>
      </c>
      <c r="Y716" s="86"/>
      <c r="Z716" s="86"/>
      <c r="AA716" s="86"/>
      <c r="AB716" s="86"/>
      <c r="AC716" s="87"/>
      <c r="AD716" s="85">
        <f>SUM(AD717:AI720)</f>
        <v>1316236.82</v>
      </c>
      <c r="AE716" s="86"/>
      <c r="AF716" s="86"/>
      <c r="AG716" s="86"/>
      <c r="AH716" s="86"/>
      <c r="AI716" s="87"/>
      <c r="AJ716" s="73">
        <f t="shared" si="26"/>
        <v>89.759739498090568</v>
      </c>
      <c r="AK716" s="74"/>
    </row>
    <row r="717" spans="1:37" ht="18" customHeight="1">
      <c r="A717" s="149"/>
      <c r="B717" s="232"/>
      <c r="C717" s="90">
        <v>860</v>
      </c>
      <c r="D717" s="90"/>
      <c r="E717" s="143"/>
      <c r="F717" s="144"/>
      <c r="G717" s="91">
        <v>4313</v>
      </c>
      <c r="H717" s="91"/>
      <c r="I717" s="91"/>
      <c r="J717" s="292" t="s">
        <v>71</v>
      </c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79">
        <v>1056000</v>
      </c>
      <c r="Y717" s="79"/>
      <c r="Z717" s="79"/>
      <c r="AA717" s="79"/>
      <c r="AB717" s="79"/>
      <c r="AC717" s="80"/>
      <c r="AD717" s="79">
        <v>987906</v>
      </c>
      <c r="AE717" s="79"/>
      <c r="AF717" s="79"/>
      <c r="AG717" s="79"/>
      <c r="AH717" s="79"/>
      <c r="AI717" s="80"/>
      <c r="AJ717" s="71">
        <f t="shared" si="26"/>
        <v>93.551704545454555</v>
      </c>
      <c r="AK717" s="72"/>
    </row>
    <row r="718" spans="1:37" ht="18" customHeight="1">
      <c r="A718" s="149"/>
      <c r="B718" s="232"/>
      <c r="C718" s="93">
        <v>860</v>
      </c>
      <c r="D718" s="94"/>
      <c r="E718" s="143"/>
      <c r="F718" s="144"/>
      <c r="G718" s="262">
        <v>4314</v>
      </c>
      <c r="H718" s="263"/>
      <c r="I718" s="264"/>
      <c r="J718" s="104" t="s">
        <v>72</v>
      </c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6"/>
      <c r="X718" s="100">
        <v>18600</v>
      </c>
      <c r="Y718" s="101"/>
      <c r="Z718" s="101"/>
      <c r="AA718" s="101"/>
      <c r="AB718" s="101"/>
      <c r="AC718" s="102"/>
      <c r="AD718" s="103">
        <v>12400</v>
      </c>
      <c r="AE718" s="101"/>
      <c r="AF718" s="101"/>
      <c r="AG718" s="101"/>
      <c r="AH718" s="101"/>
      <c r="AI718" s="102"/>
      <c r="AJ718" s="71">
        <f>AD718/X718*100</f>
        <v>66.666666666666657</v>
      </c>
      <c r="AK718" s="72"/>
    </row>
    <row r="719" spans="1:37" ht="18" customHeight="1">
      <c r="A719" s="149"/>
      <c r="B719" s="232"/>
      <c r="C719" s="90">
        <v>860</v>
      </c>
      <c r="D719" s="90"/>
      <c r="E719" s="143"/>
      <c r="F719" s="144"/>
      <c r="G719" s="91">
        <v>4318</v>
      </c>
      <c r="H719" s="91"/>
      <c r="I719" s="91"/>
      <c r="J719" s="92" t="s">
        <v>75</v>
      </c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79">
        <v>197800</v>
      </c>
      <c r="Y719" s="79"/>
      <c r="Z719" s="79"/>
      <c r="AA719" s="79"/>
      <c r="AB719" s="79"/>
      <c r="AC719" s="80"/>
      <c r="AD719" s="79">
        <v>158433.75</v>
      </c>
      <c r="AE719" s="79"/>
      <c r="AF719" s="79"/>
      <c r="AG719" s="79"/>
      <c r="AH719" s="79"/>
      <c r="AI719" s="80"/>
      <c r="AJ719" s="71">
        <f t="shared" si="26"/>
        <v>80.097952477249748</v>
      </c>
      <c r="AK719" s="72"/>
    </row>
    <row r="720" spans="1:37" ht="18" customHeight="1">
      <c r="A720" s="151"/>
      <c r="B720" s="233"/>
      <c r="C720" s="272">
        <v>860</v>
      </c>
      <c r="D720" s="273"/>
      <c r="E720" s="125"/>
      <c r="F720" s="126"/>
      <c r="G720" s="156">
        <v>4319</v>
      </c>
      <c r="H720" s="157"/>
      <c r="I720" s="158"/>
      <c r="J720" s="159" t="s">
        <v>155</v>
      </c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1"/>
      <c r="X720" s="162">
        <v>194000</v>
      </c>
      <c r="Y720" s="163"/>
      <c r="Z720" s="163"/>
      <c r="AA720" s="163"/>
      <c r="AB720" s="163"/>
      <c r="AC720" s="164"/>
      <c r="AD720" s="297">
        <v>157497.07</v>
      </c>
      <c r="AE720" s="163"/>
      <c r="AF720" s="163"/>
      <c r="AG720" s="163"/>
      <c r="AH720" s="163"/>
      <c r="AI720" s="164"/>
      <c r="AJ720" s="198">
        <f>AD720/X720*100</f>
        <v>81.184056701030926</v>
      </c>
      <c r="AK720" s="199"/>
    </row>
    <row r="721" spans="1:37" ht="18" customHeight="1">
      <c r="A721" s="137">
        <v>15</v>
      </c>
      <c r="B721" s="138"/>
      <c r="C721" s="114" t="s">
        <v>95</v>
      </c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205">
        <f>X697+X703+X705+X708+X712+X714+X716</f>
        <v>1939400</v>
      </c>
      <c r="Y721" s="206"/>
      <c r="Z721" s="206"/>
      <c r="AA721" s="206"/>
      <c r="AB721" s="206"/>
      <c r="AC721" s="207"/>
      <c r="AD721" s="205">
        <f>AD697+AD703+AD705+AD708+AD712+AD714+AD716</f>
        <v>1734598.01</v>
      </c>
      <c r="AE721" s="206"/>
      <c r="AF721" s="206"/>
      <c r="AG721" s="206"/>
      <c r="AH721" s="206"/>
      <c r="AI721" s="207"/>
      <c r="AJ721" s="168">
        <f>AD721/X721*100</f>
        <v>89.43993039084252</v>
      </c>
      <c r="AK721" s="169"/>
    </row>
    <row r="722" spans="1:37" ht="18" customHeight="1">
      <c r="A722" s="139"/>
      <c r="B722" s="140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208"/>
      <c r="Y722" s="209"/>
      <c r="Z722" s="209"/>
      <c r="AA722" s="209"/>
      <c r="AB722" s="209"/>
      <c r="AC722" s="210"/>
      <c r="AD722" s="208"/>
      <c r="AE722" s="209"/>
      <c r="AF722" s="209"/>
      <c r="AG722" s="209"/>
      <c r="AH722" s="209"/>
      <c r="AI722" s="210"/>
      <c r="AJ722" s="170" t="e">
        <f t="shared" si="26"/>
        <v>#DIV/0!</v>
      </c>
      <c r="AK722" s="171"/>
    </row>
    <row r="729" spans="1:37" ht="0.75" customHeight="1"/>
    <row r="730" spans="1:37" ht="18" customHeight="1">
      <c r="A730" s="88" t="s">
        <v>90</v>
      </c>
      <c r="B730" s="81"/>
      <c r="C730" s="81" t="s">
        <v>91</v>
      </c>
      <c r="D730" s="81"/>
      <c r="E730" s="203" t="s">
        <v>92</v>
      </c>
      <c r="F730" s="203"/>
      <c r="G730" s="81" t="s">
        <v>92</v>
      </c>
      <c r="H730" s="81"/>
      <c r="I730" s="81" t="s">
        <v>93</v>
      </c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 t="s">
        <v>200</v>
      </c>
      <c r="Y730" s="81"/>
      <c r="Z730" s="81"/>
      <c r="AA730" s="81"/>
      <c r="AB730" s="81"/>
      <c r="AC730" s="82"/>
      <c r="AD730" s="81" t="s">
        <v>198</v>
      </c>
      <c r="AE730" s="81"/>
      <c r="AF730" s="81"/>
      <c r="AG730" s="81"/>
      <c r="AH730" s="81"/>
      <c r="AI730" s="82"/>
      <c r="AJ730" s="75" t="s">
        <v>123</v>
      </c>
      <c r="AK730" s="76"/>
    </row>
    <row r="731" spans="1:37" ht="18" customHeight="1">
      <c r="A731" s="89"/>
      <c r="B731" s="83"/>
      <c r="C731" s="83"/>
      <c r="D731" s="83"/>
      <c r="E731" s="204"/>
      <c r="F731" s="204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4"/>
      <c r="AD731" s="83"/>
      <c r="AE731" s="83"/>
      <c r="AF731" s="83"/>
      <c r="AG731" s="83"/>
      <c r="AH731" s="83"/>
      <c r="AI731" s="84"/>
      <c r="AJ731" s="77"/>
      <c r="AK731" s="78"/>
    </row>
    <row r="732" spans="1:37" ht="18" customHeight="1">
      <c r="A732" s="211">
        <v>16</v>
      </c>
      <c r="B732" s="212"/>
      <c r="C732" s="221" t="s">
        <v>109</v>
      </c>
      <c r="D732" s="222"/>
      <c r="E732" s="222"/>
      <c r="F732" s="222"/>
      <c r="G732" s="222"/>
      <c r="H732" s="222"/>
      <c r="I732" s="222"/>
      <c r="J732" s="222"/>
      <c r="K732" s="222"/>
      <c r="L732" s="222"/>
      <c r="M732" s="222"/>
      <c r="N732" s="222"/>
      <c r="O732" s="222"/>
      <c r="P732" s="222"/>
      <c r="Q732" s="222"/>
      <c r="R732" s="222"/>
      <c r="S732" s="222"/>
      <c r="T732" s="222"/>
      <c r="U732" s="222"/>
      <c r="V732" s="222"/>
      <c r="W732" s="222"/>
      <c r="X732" s="222"/>
      <c r="Y732" s="222"/>
      <c r="Z732" s="222"/>
      <c r="AA732" s="222"/>
      <c r="AB732" s="222"/>
      <c r="AC732" s="222"/>
      <c r="AD732" s="222"/>
      <c r="AE732" s="222"/>
      <c r="AF732" s="222"/>
      <c r="AG732" s="222"/>
      <c r="AH732" s="222"/>
      <c r="AI732" s="222"/>
      <c r="AJ732" s="222"/>
      <c r="AK732" s="223"/>
    </row>
    <row r="733" spans="1:37" ht="18" customHeight="1">
      <c r="A733" s="213"/>
      <c r="B733" s="214"/>
      <c r="C733" s="224"/>
      <c r="D733" s="225"/>
      <c r="E733" s="225"/>
      <c r="F733" s="225"/>
      <c r="G733" s="225"/>
      <c r="H733" s="225"/>
      <c r="I733" s="225"/>
      <c r="J733" s="225"/>
      <c r="K733" s="225"/>
      <c r="L733" s="225"/>
      <c r="M733" s="225"/>
      <c r="N733" s="225"/>
      <c r="O733" s="225"/>
      <c r="P733" s="225"/>
      <c r="Q733" s="225"/>
      <c r="R733" s="225"/>
      <c r="S733" s="225"/>
      <c r="T733" s="225"/>
      <c r="U733" s="225"/>
      <c r="V733" s="225"/>
      <c r="W733" s="225"/>
      <c r="X733" s="225"/>
      <c r="Y733" s="225"/>
      <c r="Z733" s="225"/>
      <c r="AA733" s="225"/>
      <c r="AB733" s="225"/>
      <c r="AC733" s="225"/>
      <c r="AD733" s="225"/>
      <c r="AE733" s="225"/>
      <c r="AF733" s="225"/>
      <c r="AG733" s="225"/>
      <c r="AH733" s="225"/>
      <c r="AI733" s="225"/>
      <c r="AJ733" s="225"/>
      <c r="AK733" s="226"/>
    </row>
    <row r="734" spans="1:37" ht="18" customHeight="1">
      <c r="A734" s="116"/>
      <c r="B734" s="117"/>
      <c r="C734" s="122"/>
      <c r="D734" s="122"/>
      <c r="E734" s="127">
        <v>411</v>
      </c>
      <c r="F734" s="127"/>
      <c r="G734" s="215" t="s">
        <v>33</v>
      </c>
      <c r="H734" s="215"/>
      <c r="I734" s="215"/>
      <c r="J734" s="215"/>
      <c r="K734" s="215"/>
      <c r="L734" s="215"/>
      <c r="M734" s="215"/>
      <c r="N734" s="215"/>
      <c r="O734" s="215"/>
      <c r="P734" s="215"/>
      <c r="Q734" s="215"/>
      <c r="R734" s="215"/>
      <c r="S734" s="215"/>
      <c r="T734" s="215"/>
      <c r="U734" s="215"/>
      <c r="V734" s="215"/>
      <c r="W734" s="215"/>
      <c r="X734" s="85">
        <f>SUM(X735:X739)</f>
        <v>427700</v>
      </c>
      <c r="Y734" s="86"/>
      <c r="Z734" s="86"/>
      <c r="AA734" s="86"/>
      <c r="AB734" s="86"/>
      <c r="AC734" s="87"/>
      <c r="AD734" s="85">
        <f>SUM(AD735:AD739)</f>
        <v>407563.36</v>
      </c>
      <c r="AE734" s="86"/>
      <c r="AF734" s="86"/>
      <c r="AG734" s="86"/>
      <c r="AH734" s="86"/>
      <c r="AI734" s="87"/>
      <c r="AJ734" s="73">
        <f t="shared" ref="AJ734:AJ763" si="28">AD734/X734*100</f>
        <v>95.291877484217906</v>
      </c>
      <c r="AK734" s="74"/>
    </row>
    <row r="735" spans="1:37" ht="18" customHeight="1">
      <c r="A735" s="118"/>
      <c r="B735" s="91"/>
      <c r="C735" s="90">
        <v>860</v>
      </c>
      <c r="D735" s="90"/>
      <c r="E735" s="128"/>
      <c r="F735" s="128"/>
      <c r="G735" s="91">
        <v>4111</v>
      </c>
      <c r="H735" s="91"/>
      <c r="I735" s="91"/>
      <c r="J735" s="92" t="s">
        <v>34</v>
      </c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79">
        <v>252000</v>
      </c>
      <c r="Y735" s="79"/>
      <c r="Z735" s="79"/>
      <c r="AA735" s="79"/>
      <c r="AB735" s="79"/>
      <c r="AC735" s="80"/>
      <c r="AD735" s="79">
        <v>245819.26</v>
      </c>
      <c r="AE735" s="79"/>
      <c r="AF735" s="79"/>
      <c r="AG735" s="79"/>
      <c r="AH735" s="79"/>
      <c r="AI735" s="80"/>
      <c r="AJ735" s="71">
        <f t="shared" si="28"/>
        <v>97.5473253968254</v>
      </c>
      <c r="AK735" s="72"/>
    </row>
    <row r="736" spans="1:37" ht="18" customHeight="1">
      <c r="A736" s="118"/>
      <c r="B736" s="91"/>
      <c r="C736" s="90">
        <v>860</v>
      </c>
      <c r="D736" s="90"/>
      <c r="E736" s="128"/>
      <c r="F736" s="128"/>
      <c r="G736" s="91">
        <v>4112</v>
      </c>
      <c r="H736" s="91"/>
      <c r="I736" s="91"/>
      <c r="J736" s="217" t="s">
        <v>35</v>
      </c>
      <c r="K736" s="217"/>
      <c r="L736" s="217"/>
      <c r="M736" s="217"/>
      <c r="N736" s="217"/>
      <c r="O736" s="217"/>
      <c r="P736" s="217"/>
      <c r="Q736" s="217"/>
      <c r="R736" s="217"/>
      <c r="S736" s="217"/>
      <c r="T736" s="217"/>
      <c r="U736" s="217"/>
      <c r="V736" s="217"/>
      <c r="W736" s="217"/>
      <c r="X736" s="79">
        <v>39900</v>
      </c>
      <c r="Y736" s="79"/>
      <c r="Z736" s="79"/>
      <c r="AA736" s="79"/>
      <c r="AB736" s="79"/>
      <c r="AC736" s="80"/>
      <c r="AD736" s="79">
        <v>33476.800000000003</v>
      </c>
      <c r="AE736" s="79"/>
      <c r="AF736" s="79"/>
      <c r="AG736" s="79"/>
      <c r="AH736" s="79"/>
      <c r="AI736" s="80"/>
      <c r="AJ736" s="71">
        <f t="shared" si="28"/>
        <v>83.901754385964921</v>
      </c>
      <c r="AK736" s="72"/>
    </row>
    <row r="737" spans="1:37" ht="18" customHeight="1">
      <c r="A737" s="118"/>
      <c r="B737" s="91"/>
      <c r="C737" s="90">
        <v>860</v>
      </c>
      <c r="D737" s="90"/>
      <c r="E737" s="128"/>
      <c r="F737" s="128"/>
      <c r="G737" s="91">
        <v>4113</v>
      </c>
      <c r="H737" s="91"/>
      <c r="I737" s="91"/>
      <c r="J737" s="92" t="s">
        <v>36</v>
      </c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79">
        <v>90700</v>
      </c>
      <c r="Y737" s="79"/>
      <c r="Z737" s="79"/>
      <c r="AA737" s="79"/>
      <c r="AB737" s="79"/>
      <c r="AC737" s="80"/>
      <c r="AD737" s="79">
        <v>89277.13</v>
      </c>
      <c r="AE737" s="79"/>
      <c r="AF737" s="79"/>
      <c r="AG737" s="79"/>
      <c r="AH737" s="79"/>
      <c r="AI737" s="80"/>
      <c r="AJ737" s="71">
        <f t="shared" si="28"/>
        <v>98.431234840132305</v>
      </c>
      <c r="AK737" s="72"/>
    </row>
    <row r="738" spans="1:37" ht="18" customHeight="1">
      <c r="A738" s="118"/>
      <c r="B738" s="91"/>
      <c r="C738" s="90">
        <v>860</v>
      </c>
      <c r="D738" s="90"/>
      <c r="E738" s="128"/>
      <c r="F738" s="128"/>
      <c r="G738" s="91">
        <v>4114</v>
      </c>
      <c r="H738" s="91"/>
      <c r="I738" s="91"/>
      <c r="J738" s="92" t="s">
        <v>37</v>
      </c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79">
        <v>39000</v>
      </c>
      <c r="Y738" s="79"/>
      <c r="Z738" s="79"/>
      <c r="AA738" s="79"/>
      <c r="AB738" s="79"/>
      <c r="AC738" s="80"/>
      <c r="AD738" s="79">
        <v>33955.31</v>
      </c>
      <c r="AE738" s="79"/>
      <c r="AF738" s="79"/>
      <c r="AG738" s="79"/>
      <c r="AH738" s="79"/>
      <c r="AI738" s="80"/>
      <c r="AJ738" s="71">
        <f t="shared" si="28"/>
        <v>87.064897435897421</v>
      </c>
      <c r="AK738" s="72"/>
    </row>
    <row r="739" spans="1:37" ht="18" customHeight="1">
      <c r="A739" s="121"/>
      <c r="B739" s="67"/>
      <c r="C739" s="66">
        <v>860</v>
      </c>
      <c r="D739" s="66"/>
      <c r="E739" s="130"/>
      <c r="F739" s="130"/>
      <c r="G739" s="67">
        <v>4115</v>
      </c>
      <c r="H739" s="67"/>
      <c r="I739" s="67"/>
      <c r="J739" s="68" t="s">
        <v>38</v>
      </c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9">
        <v>6100</v>
      </c>
      <c r="Y739" s="69"/>
      <c r="Z739" s="69"/>
      <c r="AA739" s="69"/>
      <c r="AB739" s="69"/>
      <c r="AC739" s="70"/>
      <c r="AD739" s="69">
        <v>5034.8599999999997</v>
      </c>
      <c r="AE739" s="69"/>
      <c r="AF739" s="69"/>
      <c r="AG739" s="69"/>
      <c r="AH739" s="69"/>
      <c r="AI739" s="70"/>
      <c r="AJ739" s="71">
        <f t="shared" si="28"/>
        <v>82.538688524590157</v>
      </c>
      <c r="AK739" s="72"/>
    </row>
    <row r="740" spans="1:37" ht="18" customHeight="1">
      <c r="A740" s="116"/>
      <c r="B740" s="117"/>
      <c r="C740" s="122"/>
      <c r="D740" s="122"/>
      <c r="E740" s="127">
        <v>412</v>
      </c>
      <c r="F740" s="127"/>
      <c r="G740" s="216" t="s">
        <v>39</v>
      </c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85">
        <f>SUM(X741:X742)</f>
        <v>27400</v>
      </c>
      <c r="Y740" s="86"/>
      <c r="Z740" s="86"/>
      <c r="AA740" s="86"/>
      <c r="AB740" s="86"/>
      <c r="AC740" s="87"/>
      <c r="AD740" s="85">
        <f>SUM(AD741:AD742)</f>
        <v>24036.34</v>
      </c>
      <c r="AE740" s="86"/>
      <c r="AF740" s="86"/>
      <c r="AG740" s="86"/>
      <c r="AH740" s="86"/>
      <c r="AI740" s="87"/>
      <c r="AJ740" s="73">
        <f t="shared" si="28"/>
        <v>87.723868613138691</v>
      </c>
      <c r="AK740" s="74"/>
    </row>
    <row r="741" spans="1:37" ht="18" customHeight="1">
      <c r="A741" s="118"/>
      <c r="B741" s="91"/>
      <c r="C741" s="90">
        <v>860</v>
      </c>
      <c r="D741" s="90"/>
      <c r="E741" s="128"/>
      <c r="F741" s="128"/>
      <c r="G741" s="91">
        <v>4123</v>
      </c>
      <c r="H741" s="91"/>
      <c r="I741" s="91"/>
      <c r="J741" s="92" t="s">
        <v>40</v>
      </c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79">
        <v>16800</v>
      </c>
      <c r="Y741" s="79"/>
      <c r="Z741" s="79"/>
      <c r="AA741" s="79"/>
      <c r="AB741" s="79"/>
      <c r="AC741" s="80"/>
      <c r="AD741" s="79">
        <v>14056.18</v>
      </c>
      <c r="AE741" s="79"/>
      <c r="AF741" s="79"/>
      <c r="AG741" s="79"/>
      <c r="AH741" s="79"/>
      <c r="AI741" s="80"/>
      <c r="AJ741" s="71">
        <f t="shared" si="28"/>
        <v>83.667738095238093</v>
      </c>
      <c r="AK741" s="72"/>
    </row>
    <row r="742" spans="1:37" s="42" customFormat="1" ht="18" customHeight="1">
      <c r="A742" s="121"/>
      <c r="B742" s="67"/>
      <c r="C742" s="66">
        <v>860</v>
      </c>
      <c r="D742" s="66"/>
      <c r="E742" s="130"/>
      <c r="F742" s="130"/>
      <c r="G742" s="67">
        <v>4127</v>
      </c>
      <c r="H742" s="67"/>
      <c r="I742" s="67"/>
      <c r="J742" s="218" t="s">
        <v>43</v>
      </c>
      <c r="K742" s="218"/>
      <c r="L742" s="218"/>
      <c r="M742" s="218"/>
      <c r="N742" s="218"/>
      <c r="O742" s="218"/>
      <c r="P742" s="218"/>
      <c r="Q742" s="218"/>
      <c r="R742" s="218"/>
      <c r="S742" s="218"/>
      <c r="T742" s="218"/>
      <c r="U742" s="218"/>
      <c r="V742" s="218"/>
      <c r="W742" s="218"/>
      <c r="X742" s="69">
        <v>10600</v>
      </c>
      <c r="Y742" s="69"/>
      <c r="Z742" s="69"/>
      <c r="AA742" s="69"/>
      <c r="AB742" s="69"/>
      <c r="AC742" s="70"/>
      <c r="AD742" s="69">
        <v>9980.16</v>
      </c>
      <c r="AE742" s="69"/>
      <c r="AF742" s="69"/>
      <c r="AG742" s="69"/>
      <c r="AH742" s="69"/>
      <c r="AI742" s="70"/>
      <c r="AJ742" s="71">
        <f t="shared" si="28"/>
        <v>94.152452830188679</v>
      </c>
      <c r="AK742" s="72"/>
    </row>
    <row r="743" spans="1:37" ht="18" customHeight="1">
      <c r="A743" s="147"/>
      <c r="B743" s="389"/>
      <c r="C743" s="122"/>
      <c r="D743" s="122"/>
      <c r="E743" s="123">
        <v>413</v>
      </c>
      <c r="F743" s="124"/>
      <c r="G743" s="216" t="s">
        <v>44</v>
      </c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85">
        <f>SUM(X744:AC747)</f>
        <v>34250</v>
      </c>
      <c r="Y743" s="86"/>
      <c r="Z743" s="86"/>
      <c r="AA743" s="86"/>
      <c r="AB743" s="86"/>
      <c r="AC743" s="87"/>
      <c r="AD743" s="85">
        <f>SUM(AD744:AI747)</f>
        <v>27125.64</v>
      </c>
      <c r="AE743" s="86"/>
      <c r="AF743" s="86"/>
      <c r="AG743" s="86"/>
      <c r="AH743" s="86"/>
      <c r="AI743" s="87"/>
      <c r="AJ743" s="73">
        <f t="shared" si="28"/>
        <v>79.198948905109489</v>
      </c>
      <c r="AK743" s="74"/>
    </row>
    <row r="744" spans="1:37" ht="21.75" customHeight="1">
      <c r="A744" s="149"/>
      <c r="B744" s="663"/>
      <c r="C744" s="90">
        <v>860</v>
      </c>
      <c r="D744" s="90"/>
      <c r="E744" s="143"/>
      <c r="F744" s="144"/>
      <c r="G744" s="91">
        <v>4131</v>
      </c>
      <c r="H744" s="91"/>
      <c r="I744" s="91"/>
      <c r="J744" s="92" t="s">
        <v>45</v>
      </c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79">
        <v>6920</v>
      </c>
      <c r="Y744" s="79"/>
      <c r="Z744" s="79"/>
      <c r="AA744" s="79"/>
      <c r="AB744" s="79"/>
      <c r="AC744" s="80"/>
      <c r="AD744" s="79">
        <v>6791.3</v>
      </c>
      <c r="AE744" s="79"/>
      <c r="AF744" s="79"/>
      <c r="AG744" s="79"/>
      <c r="AH744" s="79"/>
      <c r="AI744" s="80"/>
      <c r="AJ744" s="71">
        <f t="shared" si="28"/>
        <v>98.140173410404628</v>
      </c>
      <c r="AK744" s="72"/>
    </row>
    <row r="745" spans="1:37" ht="18" customHeight="1">
      <c r="A745" s="149"/>
      <c r="B745" s="663"/>
      <c r="C745" s="90">
        <v>860</v>
      </c>
      <c r="D745" s="90"/>
      <c r="E745" s="143"/>
      <c r="F745" s="144"/>
      <c r="G745" s="91">
        <v>4133</v>
      </c>
      <c r="H745" s="91"/>
      <c r="I745" s="91"/>
      <c r="J745" s="92" t="s">
        <v>46</v>
      </c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79">
        <v>17030</v>
      </c>
      <c r="Y745" s="79"/>
      <c r="Z745" s="79"/>
      <c r="AA745" s="79"/>
      <c r="AB745" s="79"/>
      <c r="AC745" s="80"/>
      <c r="AD745" s="79">
        <v>14852.21</v>
      </c>
      <c r="AE745" s="79"/>
      <c r="AF745" s="79"/>
      <c r="AG745" s="79"/>
      <c r="AH745" s="79"/>
      <c r="AI745" s="80"/>
      <c r="AJ745" s="71">
        <f t="shared" si="28"/>
        <v>87.21203758073986</v>
      </c>
      <c r="AK745" s="72"/>
    </row>
    <row r="746" spans="1:37" ht="18" customHeight="1">
      <c r="A746" s="149"/>
      <c r="B746" s="663"/>
      <c r="C746" s="219">
        <v>435</v>
      </c>
      <c r="D746" s="219"/>
      <c r="E746" s="143"/>
      <c r="F746" s="144"/>
      <c r="G746" s="91">
        <v>4134</v>
      </c>
      <c r="H746" s="91"/>
      <c r="I746" s="91"/>
      <c r="J746" s="217" t="s">
        <v>47</v>
      </c>
      <c r="K746" s="217"/>
      <c r="L746" s="217"/>
      <c r="M746" s="217"/>
      <c r="N746" s="217"/>
      <c r="O746" s="217"/>
      <c r="P746" s="217"/>
      <c r="Q746" s="217"/>
      <c r="R746" s="217"/>
      <c r="S746" s="217"/>
      <c r="T746" s="217"/>
      <c r="U746" s="217"/>
      <c r="V746" s="217"/>
      <c r="W746" s="217"/>
      <c r="X746" s="79">
        <v>9000</v>
      </c>
      <c r="Y746" s="79"/>
      <c r="Z746" s="79"/>
      <c r="AA746" s="79"/>
      <c r="AB746" s="79"/>
      <c r="AC746" s="80"/>
      <c r="AD746" s="79">
        <v>4892.2299999999996</v>
      </c>
      <c r="AE746" s="79"/>
      <c r="AF746" s="79"/>
      <c r="AG746" s="79"/>
      <c r="AH746" s="79"/>
      <c r="AI746" s="80"/>
      <c r="AJ746" s="71">
        <f t="shared" si="28"/>
        <v>54.358111111111107</v>
      </c>
      <c r="AK746" s="72"/>
    </row>
    <row r="747" spans="1:37" ht="18" customHeight="1">
      <c r="A747" s="151"/>
      <c r="B747" s="643"/>
      <c r="C747" s="284">
        <v>435</v>
      </c>
      <c r="D747" s="273"/>
      <c r="E747" s="125"/>
      <c r="F747" s="126"/>
      <c r="G747" s="156">
        <v>4135</v>
      </c>
      <c r="H747" s="157"/>
      <c r="I747" s="158"/>
      <c r="J747" s="548" t="s">
        <v>48</v>
      </c>
      <c r="K747" s="549"/>
      <c r="L747" s="549"/>
      <c r="M747" s="549"/>
      <c r="N747" s="549"/>
      <c r="O747" s="549"/>
      <c r="P747" s="549"/>
      <c r="Q747" s="549"/>
      <c r="R747" s="549"/>
      <c r="S747" s="549"/>
      <c r="T747" s="549"/>
      <c r="U747" s="549"/>
      <c r="V747" s="549"/>
      <c r="W747" s="550"/>
      <c r="X747" s="162">
        <v>1300</v>
      </c>
      <c r="Y747" s="163"/>
      <c r="Z747" s="163"/>
      <c r="AA747" s="163"/>
      <c r="AB747" s="163"/>
      <c r="AC747" s="164"/>
      <c r="AD747" s="297">
        <v>589.9</v>
      </c>
      <c r="AE747" s="163"/>
      <c r="AF747" s="163"/>
      <c r="AG747" s="163"/>
      <c r="AH747" s="163"/>
      <c r="AI747" s="164"/>
      <c r="AJ747" s="198">
        <f>AD747/X747*100</f>
        <v>45.376923076923077</v>
      </c>
      <c r="AK747" s="199"/>
    </row>
    <row r="748" spans="1:37" ht="18" customHeight="1">
      <c r="A748" s="147"/>
      <c r="B748" s="231"/>
      <c r="C748" s="122"/>
      <c r="D748" s="122"/>
      <c r="E748" s="127">
        <v>414</v>
      </c>
      <c r="F748" s="127"/>
      <c r="G748" s="216" t="s">
        <v>49</v>
      </c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85">
        <f>SUM(X749:X753)</f>
        <v>69310</v>
      </c>
      <c r="Y748" s="86"/>
      <c r="Z748" s="86"/>
      <c r="AA748" s="86"/>
      <c r="AB748" s="86"/>
      <c r="AC748" s="87"/>
      <c r="AD748" s="85">
        <f>SUM(AD749:AD753)</f>
        <v>46474.22</v>
      </c>
      <c r="AE748" s="86"/>
      <c r="AF748" s="86"/>
      <c r="AG748" s="86"/>
      <c r="AH748" s="86"/>
      <c r="AI748" s="87"/>
      <c r="AJ748" s="73">
        <f t="shared" si="28"/>
        <v>67.052690809407011</v>
      </c>
      <c r="AK748" s="74"/>
    </row>
    <row r="749" spans="1:37" ht="18" customHeight="1">
      <c r="A749" s="149"/>
      <c r="B749" s="232"/>
      <c r="C749" s="90">
        <v>860</v>
      </c>
      <c r="D749" s="90"/>
      <c r="E749" s="128"/>
      <c r="F749" s="128"/>
      <c r="G749" s="91">
        <v>4141</v>
      </c>
      <c r="H749" s="91"/>
      <c r="I749" s="91"/>
      <c r="J749" s="92" t="s">
        <v>50</v>
      </c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79">
        <v>4500</v>
      </c>
      <c r="Y749" s="79"/>
      <c r="Z749" s="79"/>
      <c r="AA749" s="79"/>
      <c r="AB749" s="79"/>
      <c r="AC749" s="80"/>
      <c r="AD749" s="79">
        <v>129.5</v>
      </c>
      <c r="AE749" s="79"/>
      <c r="AF749" s="79"/>
      <c r="AG749" s="79"/>
      <c r="AH749" s="79"/>
      <c r="AI749" s="80"/>
      <c r="AJ749" s="71">
        <f t="shared" si="28"/>
        <v>2.8777777777777778</v>
      </c>
      <c r="AK749" s="72"/>
    </row>
    <row r="750" spans="1:37" ht="18" customHeight="1">
      <c r="A750" s="149"/>
      <c r="B750" s="232"/>
      <c r="C750" s="90">
        <v>460</v>
      </c>
      <c r="D750" s="90"/>
      <c r="E750" s="128"/>
      <c r="F750" s="128"/>
      <c r="G750" s="91">
        <v>4143</v>
      </c>
      <c r="H750" s="91"/>
      <c r="I750" s="91"/>
      <c r="J750" s="92" t="s">
        <v>52</v>
      </c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79">
        <v>2000</v>
      </c>
      <c r="Y750" s="79"/>
      <c r="Z750" s="79"/>
      <c r="AA750" s="79"/>
      <c r="AB750" s="79"/>
      <c r="AC750" s="80"/>
      <c r="AD750" s="79">
        <v>2018.4</v>
      </c>
      <c r="AE750" s="79"/>
      <c r="AF750" s="79"/>
      <c r="AG750" s="79"/>
      <c r="AH750" s="79"/>
      <c r="AI750" s="80"/>
      <c r="AJ750" s="71">
        <f t="shared" si="28"/>
        <v>100.92000000000002</v>
      </c>
      <c r="AK750" s="72"/>
    </row>
    <row r="751" spans="1:37" ht="18" customHeight="1">
      <c r="A751" s="149"/>
      <c r="B751" s="232"/>
      <c r="C751" s="93">
        <v>860</v>
      </c>
      <c r="D751" s="94"/>
      <c r="E751" s="129"/>
      <c r="F751" s="129"/>
      <c r="G751" s="262">
        <v>4145</v>
      </c>
      <c r="H751" s="263"/>
      <c r="I751" s="264"/>
      <c r="J751" s="95" t="s">
        <v>169</v>
      </c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113"/>
      <c r="X751" s="100">
        <v>1000</v>
      </c>
      <c r="Y751" s="101"/>
      <c r="Z751" s="101"/>
      <c r="AA751" s="101"/>
      <c r="AB751" s="101"/>
      <c r="AC751" s="102"/>
      <c r="AD751" s="103">
        <v>290.39999999999998</v>
      </c>
      <c r="AE751" s="101"/>
      <c r="AF751" s="101"/>
      <c r="AG751" s="101"/>
      <c r="AH751" s="101"/>
      <c r="AI751" s="102"/>
      <c r="AJ751" s="71">
        <f>AD751/X751*100</f>
        <v>29.04</v>
      </c>
      <c r="AK751" s="72"/>
    </row>
    <row r="752" spans="1:37" ht="18" customHeight="1">
      <c r="A752" s="149"/>
      <c r="B752" s="232"/>
      <c r="C752" s="196">
        <v>860</v>
      </c>
      <c r="D752" s="196"/>
      <c r="E752" s="129"/>
      <c r="F752" s="129"/>
      <c r="G752" s="265">
        <v>4148</v>
      </c>
      <c r="H752" s="265"/>
      <c r="I752" s="265"/>
      <c r="J752" s="266" t="s">
        <v>56</v>
      </c>
      <c r="K752" s="266"/>
      <c r="L752" s="266"/>
      <c r="M752" s="266"/>
      <c r="N752" s="266"/>
      <c r="O752" s="266"/>
      <c r="P752" s="266"/>
      <c r="Q752" s="266"/>
      <c r="R752" s="266"/>
      <c r="S752" s="266"/>
      <c r="T752" s="266"/>
      <c r="U752" s="266"/>
      <c r="V752" s="266"/>
      <c r="W752" s="266"/>
      <c r="X752" s="267">
        <v>1000</v>
      </c>
      <c r="Y752" s="267"/>
      <c r="Z752" s="267"/>
      <c r="AA752" s="267"/>
      <c r="AB752" s="267"/>
      <c r="AC752" s="268"/>
      <c r="AD752" s="267">
        <v>826.75</v>
      </c>
      <c r="AE752" s="267"/>
      <c r="AF752" s="267"/>
      <c r="AG752" s="267"/>
      <c r="AH752" s="267"/>
      <c r="AI752" s="268"/>
      <c r="AJ752" s="182">
        <f t="shared" si="28"/>
        <v>82.674999999999997</v>
      </c>
      <c r="AK752" s="183"/>
    </row>
    <row r="753" spans="1:37" ht="18" customHeight="1">
      <c r="A753" s="151"/>
      <c r="B753" s="233"/>
      <c r="C753" s="66">
        <v>860</v>
      </c>
      <c r="D753" s="66"/>
      <c r="E753" s="130"/>
      <c r="F753" s="130"/>
      <c r="G753" s="67">
        <v>4149</v>
      </c>
      <c r="H753" s="67"/>
      <c r="I753" s="67"/>
      <c r="J753" s="68" t="s">
        <v>57</v>
      </c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9">
        <v>60810</v>
      </c>
      <c r="Y753" s="69"/>
      <c r="Z753" s="69"/>
      <c r="AA753" s="69"/>
      <c r="AB753" s="69"/>
      <c r="AC753" s="70"/>
      <c r="AD753" s="69">
        <v>43209.17</v>
      </c>
      <c r="AE753" s="69"/>
      <c r="AF753" s="69"/>
      <c r="AG753" s="69"/>
      <c r="AH753" s="69"/>
      <c r="AI753" s="70"/>
      <c r="AJ753" s="198">
        <f t="shared" si="28"/>
        <v>71.056026969248478</v>
      </c>
      <c r="AK753" s="199"/>
    </row>
    <row r="754" spans="1:37" ht="18" customHeight="1">
      <c r="A754" s="147"/>
      <c r="B754" s="231"/>
      <c r="C754" s="135"/>
      <c r="D754" s="136"/>
      <c r="E754" s="127">
        <v>415</v>
      </c>
      <c r="F754" s="127"/>
      <c r="G754" s="216" t="s">
        <v>167</v>
      </c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00">
        <f>X755</f>
        <v>2600</v>
      </c>
      <c r="Y754" s="201"/>
      <c r="Z754" s="201"/>
      <c r="AA754" s="201"/>
      <c r="AB754" s="201"/>
      <c r="AC754" s="201"/>
      <c r="AD754" s="201">
        <f>AD755</f>
        <v>2378.69</v>
      </c>
      <c r="AE754" s="201"/>
      <c r="AF754" s="201"/>
      <c r="AG754" s="201"/>
      <c r="AH754" s="201"/>
      <c r="AI754" s="201"/>
      <c r="AJ754" s="300">
        <f>AD754/X754*100</f>
        <v>91.488076923076918</v>
      </c>
      <c r="AK754" s="301"/>
    </row>
    <row r="755" spans="1:37" ht="18" customHeight="1">
      <c r="A755" s="151"/>
      <c r="B755" s="233"/>
      <c r="C755" s="272">
        <v>133</v>
      </c>
      <c r="D755" s="273"/>
      <c r="E755" s="130"/>
      <c r="F755" s="130"/>
      <c r="G755" s="67">
        <v>4153</v>
      </c>
      <c r="H755" s="557"/>
      <c r="I755" s="557"/>
      <c r="J755" s="68" t="s">
        <v>60</v>
      </c>
      <c r="K755" s="558"/>
      <c r="L755" s="558"/>
      <c r="M755" s="558"/>
      <c r="N755" s="558"/>
      <c r="O755" s="558"/>
      <c r="P755" s="558"/>
      <c r="Q755" s="558"/>
      <c r="R755" s="558"/>
      <c r="S755" s="558"/>
      <c r="T755" s="558"/>
      <c r="U755" s="558"/>
      <c r="V755" s="558"/>
      <c r="W755" s="558"/>
      <c r="X755" s="70">
        <v>2600</v>
      </c>
      <c r="Y755" s="197"/>
      <c r="Z755" s="197"/>
      <c r="AA755" s="197"/>
      <c r="AB755" s="197"/>
      <c r="AC755" s="197"/>
      <c r="AD755" s="197">
        <v>2378.69</v>
      </c>
      <c r="AE755" s="197"/>
      <c r="AF755" s="197"/>
      <c r="AG755" s="197"/>
      <c r="AH755" s="197"/>
      <c r="AI755" s="197"/>
      <c r="AJ755" s="302">
        <f>AD755/X755*100</f>
        <v>91.488076923076918</v>
      </c>
      <c r="AK755" s="303"/>
    </row>
    <row r="756" spans="1:37" ht="18" customHeight="1">
      <c r="A756" s="147"/>
      <c r="B756" s="231"/>
      <c r="C756" s="135"/>
      <c r="D756" s="136"/>
      <c r="E756" s="553">
        <v>419</v>
      </c>
      <c r="F756" s="554"/>
      <c r="G756" s="132" t="s">
        <v>66</v>
      </c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4"/>
      <c r="X756" s="85">
        <f>X757+X758</f>
        <v>62600</v>
      </c>
      <c r="Y756" s="86"/>
      <c r="Z756" s="86"/>
      <c r="AA756" s="86"/>
      <c r="AB756" s="86"/>
      <c r="AC756" s="87"/>
      <c r="AD756" s="85">
        <f>AD757+AD758</f>
        <v>55962.94</v>
      </c>
      <c r="AE756" s="86"/>
      <c r="AF756" s="86"/>
      <c r="AG756" s="86"/>
      <c r="AH756" s="86"/>
      <c r="AI756" s="87"/>
      <c r="AJ756" s="73">
        <f>AD756/X756*100</f>
        <v>89.397667731629397</v>
      </c>
      <c r="AK756" s="74"/>
    </row>
    <row r="757" spans="1:37" ht="18" customHeight="1">
      <c r="A757" s="149"/>
      <c r="B757" s="232"/>
      <c r="C757" s="93">
        <v>860</v>
      </c>
      <c r="D757" s="94"/>
      <c r="E757" s="555"/>
      <c r="F757" s="556"/>
      <c r="G757" s="262">
        <v>4191</v>
      </c>
      <c r="H757" s="263"/>
      <c r="I757" s="263"/>
      <c r="J757" s="96" t="s">
        <v>157</v>
      </c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113"/>
      <c r="X757" s="100">
        <v>62000</v>
      </c>
      <c r="Y757" s="101"/>
      <c r="Z757" s="101"/>
      <c r="AA757" s="101"/>
      <c r="AB757" s="101"/>
      <c r="AC757" s="102"/>
      <c r="AD757" s="103">
        <v>55793.54</v>
      </c>
      <c r="AE757" s="101"/>
      <c r="AF757" s="101"/>
      <c r="AG757" s="101"/>
      <c r="AH757" s="101"/>
      <c r="AI757" s="102"/>
      <c r="AJ757" s="71">
        <f>AD757/X757*100</f>
        <v>89.989580645161297</v>
      </c>
      <c r="AK757" s="72"/>
    </row>
    <row r="758" spans="1:37" ht="18" customHeight="1">
      <c r="A758" s="151"/>
      <c r="B758" s="233"/>
      <c r="C758" s="272">
        <v>860</v>
      </c>
      <c r="D758" s="273"/>
      <c r="E758" s="304"/>
      <c r="F758" s="305"/>
      <c r="G758" s="156">
        <v>4193</v>
      </c>
      <c r="H758" s="157"/>
      <c r="I758" s="157"/>
      <c r="J758" s="160" t="s">
        <v>173</v>
      </c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1"/>
      <c r="X758" s="537">
        <v>600</v>
      </c>
      <c r="Y758" s="365"/>
      <c r="Z758" s="365"/>
      <c r="AA758" s="365"/>
      <c r="AB758" s="365"/>
      <c r="AC758" s="366"/>
      <c r="AD758" s="364">
        <v>169.4</v>
      </c>
      <c r="AE758" s="365"/>
      <c r="AF758" s="365"/>
      <c r="AG758" s="365"/>
      <c r="AH758" s="365"/>
      <c r="AI758" s="366"/>
      <c r="AJ758" s="229">
        <f>AD758/X758*100</f>
        <v>28.233333333333334</v>
      </c>
      <c r="AK758" s="230"/>
    </row>
    <row r="759" spans="1:37" ht="25.5" customHeight="1">
      <c r="A759" s="116"/>
      <c r="B759" s="117"/>
      <c r="C759" s="122"/>
      <c r="D759" s="122"/>
      <c r="E759" s="127">
        <v>431</v>
      </c>
      <c r="F759" s="127"/>
      <c r="G759" s="184" t="s">
        <v>70</v>
      </c>
      <c r="H759" s="185"/>
      <c r="I759" s="185"/>
      <c r="J759" s="185"/>
      <c r="K759" s="185"/>
      <c r="L759" s="185"/>
      <c r="M759" s="185"/>
      <c r="N759" s="185"/>
      <c r="O759" s="185"/>
      <c r="P759" s="185"/>
      <c r="Q759" s="185"/>
      <c r="R759" s="185"/>
      <c r="S759" s="185"/>
      <c r="T759" s="185"/>
      <c r="U759" s="185"/>
      <c r="V759" s="185"/>
      <c r="W759" s="186"/>
      <c r="X759" s="85">
        <f>X760+X761</f>
        <v>12000</v>
      </c>
      <c r="Y759" s="86"/>
      <c r="Z759" s="86"/>
      <c r="AA759" s="86"/>
      <c r="AB759" s="86"/>
      <c r="AC759" s="87"/>
      <c r="AD759" s="85">
        <f>AD760+AD761</f>
        <v>10371.4</v>
      </c>
      <c r="AE759" s="86"/>
      <c r="AF759" s="86"/>
      <c r="AG759" s="86"/>
      <c r="AH759" s="86"/>
      <c r="AI759" s="87"/>
      <c r="AJ759" s="73">
        <f t="shared" si="28"/>
        <v>86.428333333333327</v>
      </c>
      <c r="AK759" s="74"/>
    </row>
    <row r="760" spans="1:37" ht="18" customHeight="1">
      <c r="A760" s="269"/>
      <c r="B760" s="270"/>
      <c r="C760" s="90">
        <v>860</v>
      </c>
      <c r="D760" s="90"/>
      <c r="E760" s="131"/>
      <c r="F760" s="131"/>
      <c r="G760" s="91">
        <v>4314</v>
      </c>
      <c r="H760" s="91"/>
      <c r="I760" s="91"/>
      <c r="J760" s="92" t="s">
        <v>72</v>
      </c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79">
        <v>2000</v>
      </c>
      <c r="Y760" s="79"/>
      <c r="Z760" s="79"/>
      <c r="AA760" s="79"/>
      <c r="AB760" s="79"/>
      <c r="AC760" s="80"/>
      <c r="AD760" s="79">
        <v>2000</v>
      </c>
      <c r="AE760" s="79"/>
      <c r="AF760" s="79"/>
      <c r="AG760" s="79"/>
      <c r="AH760" s="79"/>
      <c r="AI760" s="80"/>
      <c r="AJ760" s="71">
        <f t="shared" ref="AJ760" si="29">AD760/X760*100</f>
        <v>100</v>
      </c>
      <c r="AK760" s="72"/>
    </row>
    <row r="761" spans="1:37" ht="18" customHeight="1">
      <c r="A761" s="118"/>
      <c r="B761" s="91"/>
      <c r="C761" s="90">
        <v>860</v>
      </c>
      <c r="D761" s="90"/>
      <c r="E761" s="128"/>
      <c r="F761" s="128"/>
      <c r="G761" s="91">
        <v>4318</v>
      </c>
      <c r="H761" s="91"/>
      <c r="I761" s="91"/>
      <c r="J761" s="92" t="s">
        <v>75</v>
      </c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79">
        <v>10000</v>
      </c>
      <c r="Y761" s="79"/>
      <c r="Z761" s="79"/>
      <c r="AA761" s="79"/>
      <c r="AB761" s="79"/>
      <c r="AC761" s="80"/>
      <c r="AD761" s="79">
        <v>8371.4</v>
      </c>
      <c r="AE761" s="79"/>
      <c r="AF761" s="79"/>
      <c r="AG761" s="79"/>
      <c r="AH761" s="79"/>
      <c r="AI761" s="80"/>
      <c r="AJ761" s="71">
        <f t="shared" si="28"/>
        <v>83.713999999999999</v>
      </c>
      <c r="AK761" s="72"/>
    </row>
    <row r="762" spans="1:37" ht="18" customHeight="1">
      <c r="A762" s="137">
        <v>16</v>
      </c>
      <c r="B762" s="138"/>
      <c r="C762" s="114" t="s">
        <v>95</v>
      </c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205">
        <f>X734+X740+X743+X748+X754+X756+X759</f>
        <v>635860</v>
      </c>
      <c r="Y762" s="206"/>
      <c r="Z762" s="206"/>
      <c r="AA762" s="206"/>
      <c r="AB762" s="206"/>
      <c r="AC762" s="207"/>
      <c r="AD762" s="205">
        <f>AD734+AD740+AD743+AD748+AD754+AD756+AD759</f>
        <v>573912.59000000008</v>
      </c>
      <c r="AE762" s="206"/>
      <c r="AF762" s="206"/>
      <c r="AG762" s="206"/>
      <c r="AH762" s="206"/>
      <c r="AI762" s="207"/>
      <c r="AJ762" s="168">
        <f>AD762/X762*100</f>
        <v>90.257696662787424</v>
      </c>
      <c r="AK762" s="169"/>
    </row>
    <row r="763" spans="1:37" ht="18" customHeight="1">
      <c r="A763" s="139"/>
      <c r="B763" s="140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208"/>
      <c r="Y763" s="209"/>
      <c r="Z763" s="209"/>
      <c r="AA763" s="209"/>
      <c r="AB763" s="209"/>
      <c r="AC763" s="210"/>
      <c r="AD763" s="208"/>
      <c r="AE763" s="209"/>
      <c r="AF763" s="209"/>
      <c r="AG763" s="209"/>
      <c r="AH763" s="209"/>
      <c r="AI763" s="210"/>
      <c r="AJ763" s="170" t="e">
        <f t="shared" si="28"/>
        <v>#DIV/0!</v>
      </c>
      <c r="AK763" s="171"/>
    </row>
    <row r="770" spans="1:37" ht="0.75" customHeight="1"/>
    <row r="771" spans="1:37" ht="18" customHeight="1">
      <c r="A771" s="88" t="s">
        <v>90</v>
      </c>
      <c r="B771" s="81"/>
      <c r="C771" s="81" t="s">
        <v>91</v>
      </c>
      <c r="D771" s="81"/>
      <c r="E771" s="203" t="s">
        <v>92</v>
      </c>
      <c r="F771" s="203"/>
      <c r="G771" s="81" t="s">
        <v>92</v>
      </c>
      <c r="H771" s="81"/>
      <c r="I771" s="81" t="s">
        <v>93</v>
      </c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 t="s">
        <v>200</v>
      </c>
      <c r="Y771" s="81"/>
      <c r="Z771" s="81"/>
      <c r="AA771" s="81"/>
      <c r="AB771" s="81"/>
      <c r="AC771" s="82"/>
      <c r="AD771" s="81" t="s">
        <v>198</v>
      </c>
      <c r="AE771" s="81"/>
      <c r="AF771" s="81"/>
      <c r="AG771" s="81"/>
      <c r="AH771" s="81"/>
      <c r="AI771" s="82"/>
      <c r="AJ771" s="75" t="s">
        <v>123</v>
      </c>
      <c r="AK771" s="76"/>
    </row>
    <row r="772" spans="1:37" ht="18" customHeight="1">
      <c r="A772" s="89"/>
      <c r="B772" s="83"/>
      <c r="C772" s="83"/>
      <c r="D772" s="83"/>
      <c r="E772" s="204"/>
      <c r="F772" s="204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4"/>
      <c r="AD772" s="83"/>
      <c r="AE772" s="83"/>
      <c r="AF772" s="83"/>
      <c r="AG772" s="83"/>
      <c r="AH772" s="83"/>
      <c r="AI772" s="84"/>
      <c r="AJ772" s="77"/>
      <c r="AK772" s="78"/>
    </row>
    <row r="773" spans="1:37" ht="18" customHeight="1">
      <c r="A773" s="211">
        <v>17</v>
      </c>
      <c r="B773" s="212"/>
      <c r="C773" s="221" t="s">
        <v>110</v>
      </c>
      <c r="D773" s="222"/>
      <c r="E773" s="222"/>
      <c r="F773" s="222"/>
      <c r="G773" s="222"/>
      <c r="H773" s="222"/>
      <c r="I773" s="222"/>
      <c r="J773" s="222"/>
      <c r="K773" s="222"/>
      <c r="L773" s="222"/>
      <c r="M773" s="222"/>
      <c r="N773" s="222"/>
      <c r="O773" s="222"/>
      <c r="P773" s="222"/>
      <c r="Q773" s="222"/>
      <c r="R773" s="222"/>
      <c r="S773" s="222"/>
      <c r="T773" s="222"/>
      <c r="U773" s="222"/>
      <c r="V773" s="222"/>
      <c r="W773" s="222"/>
      <c r="X773" s="222"/>
      <c r="Y773" s="222"/>
      <c r="Z773" s="222"/>
      <c r="AA773" s="222"/>
      <c r="AB773" s="222"/>
      <c r="AC773" s="222"/>
      <c r="AD773" s="222"/>
      <c r="AE773" s="222"/>
      <c r="AF773" s="222"/>
      <c r="AG773" s="222"/>
      <c r="AH773" s="222"/>
      <c r="AI773" s="222"/>
      <c r="AJ773" s="222"/>
      <c r="AK773" s="223"/>
    </row>
    <row r="774" spans="1:37" ht="18" customHeight="1">
      <c r="A774" s="213"/>
      <c r="B774" s="214"/>
      <c r="C774" s="224"/>
      <c r="D774" s="225"/>
      <c r="E774" s="225"/>
      <c r="F774" s="225"/>
      <c r="G774" s="225"/>
      <c r="H774" s="225"/>
      <c r="I774" s="225"/>
      <c r="J774" s="225"/>
      <c r="K774" s="225"/>
      <c r="L774" s="225"/>
      <c r="M774" s="225"/>
      <c r="N774" s="225"/>
      <c r="O774" s="225"/>
      <c r="P774" s="225"/>
      <c r="Q774" s="225"/>
      <c r="R774" s="225"/>
      <c r="S774" s="225"/>
      <c r="T774" s="225"/>
      <c r="U774" s="225"/>
      <c r="V774" s="225"/>
      <c r="W774" s="225"/>
      <c r="X774" s="225"/>
      <c r="Y774" s="225"/>
      <c r="Z774" s="225"/>
      <c r="AA774" s="225"/>
      <c r="AB774" s="225"/>
      <c r="AC774" s="225"/>
      <c r="AD774" s="225"/>
      <c r="AE774" s="225"/>
      <c r="AF774" s="225"/>
      <c r="AG774" s="225"/>
      <c r="AH774" s="225"/>
      <c r="AI774" s="225"/>
      <c r="AJ774" s="225"/>
      <c r="AK774" s="226"/>
    </row>
    <row r="775" spans="1:37" ht="18" customHeight="1">
      <c r="A775" s="116"/>
      <c r="B775" s="117"/>
      <c r="C775" s="122"/>
      <c r="D775" s="122"/>
      <c r="E775" s="127">
        <v>411</v>
      </c>
      <c r="F775" s="127"/>
      <c r="G775" s="216" t="s">
        <v>33</v>
      </c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85">
        <f>SUM(X776:X780)</f>
        <v>322800</v>
      </c>
      <c r="Y775" s="86"/>
      <c r="Z775" s="86"/>
      <c r="AA775" s="86"/>
      <c r="AB775" s="86"/>
      <c r="AC775" s="87"/>
      <c r="AD775" s="85">
        <f>SUM(AD776:AD780)</f>
        <v>292493.54000000004</v>
      </c>
      <c r="AE775" s="86"/>
      <c r="AF775" s="86"/>
      <c r="AG775" s="86"/>
      <c r="AH775" s="86"/>
      <c r="AI775" s="87"/>
      <c r="AJ775" s="73">
        <f t="shared" ref="AJ775:AJ798" si="30">AD775/X775*100</f>
        <v>90.611381660470897</v>
      </c>
      <c r="AK775" s="74"/>
    </row>
    <row r="776" spans="1:37" ht="18" customHeight="1">
      <c r="A776" s="118"/>
      <c r="B776" s="91"/>
      <c r="C776" s="90">
        <v>860</v>
      </c>
      <c r="D776" s="90"/>
      <c r="E776" s="128"/>
      <c r="F776" s="128"/>
      <c r="G776" s="91">
        <v>4111</v>
      </c>
      <c r="H776" s="91"/>
      <c r="I776" s="91"/>
      <c r="J776" s="92" t="s">
        <v>34</v>
      </c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79">
        <v>185900</v>
      </c>
      <c r="Y776" s="79"/>
      <c r="Z776" s="79"/>
      <c r="AA776" s="79"/>
      <c r="AB776" s="79"/>
      <c r="AC776" s="80"/>
      <c r="AD776" s="79">
        <v>176281.18</v>
      </c>
      <c r="AE776" s="79"/>
      <c r="AF776" s="79"/>
      <c r="AG776" s="79"/>
      <c r="AH776" s="79"/>
      <c r="AI776" s="80"/>
      <c r="AJ776" s="71">
        <f t="shared" si="30"/>
        <v>94.825809575040338</v>
      </c>
      <c r="AK776" s="72"/>
    </row>
    <row r="777" spans="1:37" ht="18" customHeight="1">
      <c r="A777" s="118"/>
      <c r="B777" s="91"/>
      <c r="C777" s="90">
        <v>860</v>
      </c>
      <c r="D777" s="90"/>
      <c r="E777" s="128"/>
      <c r="F777" s="128"/>
      <c r="G777" s="91">
        <v>4112</v>
      </c>
      <c r="H777" s="91"/>
      <c r="I777" s="91"/>
      <c r="J777" s="217" t="s">
        <v>35</v>
      </c>
      <c r="K777" s="217"/>
      <c r="L777" s="217"/>
      <c r="M777" s="217"/>
      <c r="N777" s="217"/>
      <c r="O777" s="217"/>
      <c r="P777" s="217"/>
      <c r="Q777" s="217"/>
      <c r="R777" s="217"/>
      <c r="S777" s="217"/>
      <c r="T777" s="217"/>
      <c r="U777" s="217"/>
      <c r="V777" s="217"/>
      <c r="W777" s="217"/>
      <c r="X777" s="79">
        <v>29200</v>
      </c>
      <c r="Y777" s="79"/>
      <c r="Z777" s="79"/>
      <c r="AA777" s="79"/>
      <c r="AB777" s="79"/>
      <c r="AC777" s="80"/>
      <c r="AD777" s="79">
        <v>23891.73</v>
      </c>
      <c r="AE777" s="79"/>
      <c r="AF777" s="79"/>
      <c r="AG777" s="79"/>
      <c r="AH777" s="79"/>
      <c r="AI777" s="80"/>
      <c r="AJ777" s="71">
        <f t="shared" si="30"/>
        <v>81.820993150684927</v>
      </c>
      <c r="AK777" s="72"/>
    </row>
    <row r="778" spans="1:37" ht="18" customHeight="1">
      <c r="A778" s="118"/>
      <c r="B778" s="91"/>
      <c r="C778" s="90">
        <v>860</v>
      </c>
      <c r="D778" s="90"/>
      <c r="E778" s="128"/>
      <c r="F778" s="128"/>
      <c r="G778" s="91">
        <v>4113</v>
      </c>
      <c r="H778" s="91"/>
      <c r="I778" s="91"/>
      <c r="J778" s="92" t="s">
        <v>36</v>
      </c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79">
        <v>74200</v>
      </c>
      <c r="Y778" s="79"/>
      <c r="Z778" s="79"/>
      <c r="AA778" s="79"/>
      <c r="AB778" s="79"/>
      <c r="AC778" s="80"/>
      <c r="AD778" s="79">
        <v>63714.92</v>
      </c>
      <c r="AE778" s="79"/>
      <c r="AF778" s="79"/>
      <c r="AG778" s="79"/>
      <c r="AH778" s="79"/>
      <c r="AI778" s="80"/>
      <c r="AJ778" s="71">
        <f t="shared" si="30"/>
        <v>85.869164420485177</v>
      </c>
      <c r="AK778" s="72"/>
    </row>
    <row r="779" spans="1:37" ht="18" customHeight="1">
      <c r="A779" s="118"/>
      <c r="B779" s="91"/>
      <c r="C779" s="90">
        <v>860</v>
      </c>
      <c r="D779" s="90"/>
      <c r="E779" s="128"/>
      <c r="F779" s="128"/>
      <c r="G779" s="91">
        <v>4114</v>
      </c>
      <c r="H779" s="91"/>
      <c r="I779" s="91"/>
      <c r="J779" s="92" t="s">
        <v>37</v>
      </c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79">
        <v>28900</v>
      </c>
      <c r="Y779" s="79"/>
      <c r="Z779" s="79"/>
      <c r="AA779" s="79"/>
      <c r="AB779" s="79"/>
      <c r="AC779" s="80"/>
      <c r="AD779" s="79">
        <v>24952.34</v>
      </c>
      <c r="AE779" s="79"/>
      <c r="AF779" s="79"/>
      <c r="AG779" s="79"/>
      <c r="AH779" s="79"/>
      <c r="AI779" s="80"/>
      <c r="AJ779" s="71">
        <f t="shared" si="30"/>
        <v>86.340276816608991</v>
      </c>
      <c r="AK779" s="72"/>
    </row>
    <row r="780" spans="1:37" ht="18" customHeight="1">
      <c r="A780" s="121"/>
      <c r="B780" s="67"/>
      <c r="C780" s="66">
        <v>860</v>
      </c>
      <c r="D780" s="66"/>
      <c r="E780" s="130"/>
      <c r="F780" s="130"/>
      <c r="G780" s="67">
        <v>4115</v>
      </c>
      <c r="H780" s="67"/>
      <c r="I780" s="67"/>
      <c r="J780" s="68" t="s">
        <v>38</v>
      </c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9">
        <v>4600</v>
      </c>
      <c r="Y780" s="69"/>
      <c r="Z780" s="69"/>
      <c r="AA780" s="69"/>
      <c r="AB780" s="69"/>
      <c r="AC780" s="70"/>
      <c r="AD780" s="69">
        <v>3653.37</v>
      </c>
      <c r="AE780" s="69"/>
      <c r="AF780" s="69"/>
      <c r="AG780" s="69"/>
      <c r="AH780" s="69"/>
      <c r="AI780" s="70"/>
      <c r="AJ780" s="71">
        <f t="shared" si="30"/>
        <v>79.421086956521734</v>
      </c>
      <c r="AK780" s="72"/>
    </row>
    <row r="781" spans="1:37" ht="18" customHeight="1">
      <c r="A781" s="116"/>
      <c r="B781" s="117"/>
      <c r="C781" s="122"/>
      <c r="D781" s="122"/>
      <c r="E781" s="127">
        <v>412</v>
      </c>
      <c r="F781" s="127"/>
      <c r="G781" s="216" t="s">
        <v>39</v>
      </c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85">
        <f>SUM(X782:X783)</f>
        <v>24400</v>
      </c>
      <c r="Y781" s="86"/>
      <c r="Z781" s="86"/>
      <c r="AA781" s="86"/>
      <c r="AB781" s="86"/>
      <c r="AC781" s="87"/>
      <c r="AD781" s="85">
        <f>SUM(AD782:AD783)</f>
        <v>21246.309999999998</v>
      </c>
      <c r="AE781" s="86"/>
      <c r="AF781" s="86"/>
      <c r="AG781" s="86"/>
      <c r="AH781" s="86"/>
      <c r="AI781" s="87"/>
      <c r="AJ781" s="73">
        <f t="shared" si="30"/>
        <v>87.075040983606542</v>
      </c>
      <c r="AK781" s="74"/>
    </row>
    <row r="782" spans="1:37" ht="18" customHeight="1">
      <c r="A782" s="118"/>
      <c r="B782" s="91"/>
      <c r="C782" s="90">
        <v>860</v>
      </c>
      <c r="D782" s="90"/>
      <c r="E782" s="128"/>
      <c r="F782" s="128"/>
      <c r="G782" s="91">
        <v>4123</v>
      </c>
      <c r="H782" s="91"/>
      <c r="I782" s="91"/>
      <c r="J782" s="92" t="s">
        <v>40</v>
      </c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79">
        <v>13800</v>
      </c>
      <c r="Y782" s="79"/>
      <c r="Z782" s="79"/>
      <c r="AA782" s="79"/>
      <c r="AB782" s="79"/>
      <c r="AC782" s="80"/>
      <c r="AD782" s="79">
        <v>12251.71</v>
      </c>
      <c r="AE782" s="79"/>
      <c r="AF782" s="79"/>
      <c r="AG782" s="79"/>
      <c r="AH782" s="79"/>
      <c r="AI782" s="80"/>
      <c r="AJ782" s="71">
        <f t="shared" si="30"/>
        <v>88.7805072463768</v>
      </c>
      <c r="AK782" s="72"/>
    </row>
    <row r="783" spans="1:37" ht="18" customHeight="1">
      <c r="A783" s="121"/>
      <c r="B783" s="67"/>
      <c r="C783" s="66">
        <v>860</v>
      </c>
      <c r="D783" s="66"/>
      <c r="E783" s="130"/>
      <c r="F783" s="130"/>
      <c r="G783" s="67">
        <v>4127</v>
      </c>
      <c r="H783" s="67"/>
      <c r="I783" s="67"/>
      <c r="J783" s="218" t="s">
        <v>43</v>
      </c>
      <c r="K783" s="218"/>
      <c r="L783" s="218"/>
      <c r="M783" s="218"/>
      <c r="N783" s="218"/>
      <c r="O783" s="218"/>
      <c r="P783" s="218"/>
      <c r="Q783" s="218"/>
      <c r="R783" s="218"/>
      <c r="S783" s="218"/>
      <c r="T783" s="218"/>
      <c r="U783" s="218"/>
      <c r="V783" s="218"/>
      <c r="W783" s="218"/>
      <c r="X783" s="69">
        <v>10600</v>
      </c>
      <c r="Y783" s="69"/>
      <c r="Z783" s="69"/>
      <c r="AA783" s="69"/>
      <c r="AB783" s="69"/>
      <c r="AC783" s="70"/>
      <c r="AD783" s="69">
        <v>8994.6</v>
      </c>
      <c r="AE783" s="69"/>
      <c r="AF783" s="69"/>
      <c r="AG783" s="69"/>
      <c r="AH783" s="69"/>
      <c r="AI783" s="70"/>
      <c r="AJ783" s="71">
        <f t="shared" si="30"/>
        <v>84.854716981132086</v>
      </c>
      <c r="AK783" s="72"/>
    </row>
    <row r="784" spans="1:37" s="42" customFormat="1" ht="18" customHeight="1">
      <c r="A784" s="116"/>
      <c r="B784" s="117"/>
      <c r="C784" s="122"/>
      <c r="D784" s="122"/>
      <c r="E784" s="127">
        <v>413</v>
      </c>
      <c r="F784" s="127"/>
      <c r="G784" s="216" t="s">
        <v>44</v>
      </c>
      <c r="H784" s="216"/>
      <c r="I784" s="216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  <c r="X784" s="85">
        <f>SUM(X785:X787)</f>
        <v>9300</v>
      </c>
      <c r="Y784" s="86"/>
      <c r="Z784" s="86"/>
      <c r="AA784" s="86"/>
      <c r="AB784" s="86"/>
      <c r="AC784" s="87"/>
      <c r="AD784" s="85">
        <f>SUM(AD785:AD787)</f>
        <v>8018.2</v>
      </c>
      <c r="AE784" s="86"/>
      <c r="AF784" s="86"/>
      <c r="AG784" s="86"/>
      <c r="AH784" s="86"/>
      <c r="AI784" s="87"/>
      <c r="AJ784" s="73">
        <f t="shared" si="30"/>
        <v>86.21720430107527</v>
      </c>
      <c r="AK784" s="74"/>
    </row>
    <row r="785" spans="1:37" ht="18" customHeight="1">
      <c r="A785" s="269"/>
      <c r="B785" s="270"/>
      <c r="C785" s="90">
        <v>860</v>
      </c>
      <c r="D785" s="90"/>
      <c r="E785" s="131"/>
      <c r="F785" s="131"/>
      <c r="G785" s="91">
        <v>4131</v>
      </c>
      <c r="H785" s="91"/>
      <c r="I785" s="91"/>
      <c r="J785" s="92" t="s">
        <v>45</v>
      </c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79">
        <v>5300</v>
      </c>
      <c r="Y785" s="79"/>
      <c r="Z785" s="79"/>
      <c r="AA785" s="79"/>
      <c r="AB785" s="79"/>
      <c r="AC785" s="80"/>
      <c r="AD785" s="79">
        <v>5345.01</v>
      </c>
      <c r="AE785" s="79"/>
      <c r="AF785" s="79"/>
      <c r="AG785" s="79"/>
      <c r="AH785" s="79"/>
      <c r="AI785" s="80"/>
      <c r="AJ785" s="71">
        <f t="shared" si="30"/>
        <v>100.84924528301886</v>
      </c>
      <c r="AK785" s="72"/>
    </row>
    <row r="786" spans="1:37" ht="18.75" customHeight="1">
      <c r="A786" s="118"/>
      <c r="B786" s="91"/>
      <c r="C786" s="90">
        <v>860</v>
      </c>
      <c r="D786" s="90"/>
      <c r="E786" s="128"/>
      <c r="F786" s="128"/>
      <c r="G786" s="91">
        <v>4133</v>
      </c>
      <c r="H786" s="91"/>
      <c r="I786" s="91"/>
      <c r="J786" s="92" t="s">
        <v>46</v>
      </c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79">
        <v>2000</v>
      </c>
      <c r="Y786" s="79"/>
      <c r="Z786" s="79"/>
      <c r="AA786" s="79"/>
      <c r="AB786" s="79"/>
      <c r="AC786" s="80"/>
      <c r="AD786" s="79">
        <v>1612.49</v>
      </c>
      <c r="AE786" s="79"/>
      <c r="AF786" s="79"/>
      <c r="AG786" s="79"/>
      <c r="AH786" s="79"/>
      <c r="AI786" s="80"/>
      <c r="AJ786" s="71">
        <f t="shared" si="30"/>
        <v>80.624499999999998</v>
      </c>
      <c r="AK786" s="72"/>
    </row>
    <row r="787" spans="1:37" ht="18" customHeight="1">
      <c r="A787" s="121"/>
      <c r="B787" s="67"/>
      <c r="C787" s="66">
        <v>435</v>
      </c>
      <c r="D787" s="66"/>
      <c r="E787" s="130"/>
      <c r="F787" s="130"/>
      <c r="G787" s="67">
        <v>4134</v>
      </c>
      <c r="H787" s="67"/>
      <c r="I787" s="67"/>
      <c r="J787" s="218" t="s">
        <v>47</v>
      </c>
      <c r="K787" s="218"/>
      <c r="L787" s="218"/>
      <c r="M787" s="218"/>
      <c r="N787" s="218"/>
      <c r="O787" s="218"/>
      <c r="P787" s="218"/>
      <c r="Q787" s="218"/>
      <c r="R787" s="218"/>
      <c r="S787" s="218"/>
      <c r="T787" s="218"/>
      <c r="U787" s="218"/>
      <c r="V787" s="218"/>
      <c r="W787" s="218"/>
      <c r="X787" s="69">
        <v>2000</v>
      </c>
      <c r="Y787" s="69"/>
      <c r="Z787" s="69"/>
      <c r="AA787" s="69"/>
      <c r="AB787" s="69"/>
      <c r="AC787" s="70"/>
      <c r="AD787" s="69">
        <v>1060.7</v>
      </c>
      <c r="AE787" s="69"/>
      <c r="AF787" s="69"/>
      <c r="AG787" s="69"/>
      <c r="AH787" s="69"/>
      <c r="AI787" s="70"/>
      <c r="AJ787" s="71">
        <f t="shared" si="30"/>
        <v>53.034999999999997</v>
      </c>
      <c r="AK787" s="72"/>
    </row>
    <row r="788" spans="1:37" ht="18" customHeight="1">
      <c r="A788" s="116"/>
      <c r="B788" s="117"/>
      <c r="C788" s="122"/>
      <c r="D788" s="122"/>
      <c r="E788" s="127">
        <v>414</v>
      </c>
      <c r="F788" s="127"/>
      <c r="G788" s="216" t="s">
        <v>49</v>
      </c>
      <c r="H788" s="216"/>
      <c r="I788" s="216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  <c r="X788" s="85">
        <f>SUM(X789:X792)</f>
        <v>25950</v>
      </c>
      <c r="Y788" s="86"/>
      <c r="Z788" s="86"/>
      <c r="AA788" s="86"/>
      <c r="AB788" s="86"/>
      <c r="AC788" s="87"/>
      <c r="AD788" s="85">
        <f>SUM(AD789:AD792)</f>
        <v>19294.48</v>
      </c>
      <c r="AE788" s="86"/>
      <c r="AF788" s="86"/>
      <c r="AG788" s="86"/>
      <c r="AH788" s="86"/>
      <c r="AI788" s="87"/>
      <c r="AJ788" s="73">
        <f t="shared" si="30"/>
        <v>74.352524084778409</v>
      </c>
      <c r="AK788" s="74"/>
    </row>
    <row r="789" spans="1:37" ht="18" customHeight="1">
      <c r="A789" s="118"/>
      <c r="B789" s="91"/>
      <c r="C789" s="90">
        <v>860</v>
      </c>
      <c r="D789" s="90"/>
      <c r="E789" s="128"/>
      <c r="F789" s="128"/>
      <c r="G789" s="91">
        <v>4141</v>
      </c>
      <c r="H789" s="91"/>
      <c r="I789" s="91"/>
      <c r="J789" s="92" t="s">
        <v>50</v>
      </c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79">
        <v>1500</v>
      </c>
      <c r="Y789" s="79"/>
      <c r="Z789" s="79"/>
      <c r="AA789" s="79"/>
      <c r="AB789" s="79"/>
      <c r="AC789" s="80"/>
      <c r="AD789" s="79">
        <v>270</v>
      </c>
      <c r="AE789" s="79"/>
      <c r="AF789" s="79"/>
      <c r="AG789" s="79"/>
      <c r="AH789" s="79"/>
      <c r="AI789" s="80"/>
      <c r="AJ789" s="71">
        <f t="shared" si="30"/>
        <v>18</v>
      </c>
      <c r="AK789" s="72"/>
    </row>
    <row r="790" spans="1:37" ht="18" customHeight="1">
      <c r="A790" s="118"/>
      <c r="B790" s="91"/>
      <c r="C790" s="90">
        <v>460</v>
      </c>
      <c r="D790" s="90"/>
      <c r="E790" s="128"/>
      <c r="F790" s="128"/>
      <c r="G790" s="91">
        <v>4143</v>
      </c>
      <c r="H790" s="91"/>
      <c r="I790" s="91"/>
      <c r="J790" s="92" t="s">
        <v>52</v>
      </c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79">
        <v>2900</v>
      </c>
      <c r="Y790" s="79"/>
      <c r="Z790" s="79"/>
      <c r="AA790" s="79"/>
      <c r="AB790" s="79"/>
      <c r="AC790" s="80"/>
      <c r="AD790" s="79">
        <v>1412.69</v>
      </c>
      <c r="AE790" s="79"/>
      <c r="AF790" s="79"/>
      <c r="AG790" s="79"/>
      <c r="AH790" s="79"/>
      <c r="AI790" s="80"/>
      <c r="AJ790" s="71">
        <f t="shared" si="30"/>
        <v>48.713448275862071</v>
      </c>
      <c r="AK790" s="72"/>
    </row>
    <row r="791" spans="1:37" ht="18" customHeight="1">
      <c r="A791" s="119"/>
      <c r="B791" s="120"/>
      <c r="C791" s="196">
        <v>860</v>
      </c>
      <c r="D791" s="196"/>
      <c r="E791" s="129"/>
      <c r="F791" s="129"/>
      <c r="G791" s="265">
        <v>4148</v>
      </c>
      <c r="H791" s="265"/>
      <c r="I791" s="265"/>
      <c r="J791" s="266" t="s">
        <v>56</v>
      </c>
      <c r="K791" s="266"/>
      <c r="L791" s="266"/>
      <c r="M791" s="266"/>
      <c r="N791" s="266"/>
      <c r="O791" s="266"/>
      <c r="P791" s="266"/>
      <c r="Q791" s="266"/>
      <c r="R791" s="266"/>
      <c r="S791" s="266"/>
      <c r="T791" s="266"/>
      <c r="U791" s="266"/>
      <c r="V791" s="266"/>
      <c r="W791" s="266"/>
      <c r="X791" s="267">
        <v>2000</v>
      </c>
      <c r="Y791" s="267"/>
      <c r="Z791" s="267"/>
      <c r="AA791" s="267"/>
      <c r="AB791" s="267"/>
      <c r="AC791" s="268"/>
      <c r="AD791" s="267">
        <v>1815</v>
      </c>
      <c r="AE791" s="267"/>
      <c r="AF791" s="267"/>
      <c r="AG791" s="267"/>
      <c r="AH791" s="267"/>
      <c r="AI791" s="268"/>
      <c r="AJ791" s="71">
        <f t="shared" si="30"/>
        <v>90.75</v>
      </c>
      <c r="AK791" s="72"/>
    </row>
    <row r="792" spans="1:37" ht="18" customHeight="1">
      <c r="A792" s="121"/>
      <c r="B792" s="67"/>
      <c r="C792" s="66">
        <v>860</v>
      </c>
      <c r="D792" s="66"/>
      <c r="E792" s="130"/>
      <c r="F792" s="130"/>
      <c r="G792" s="67">
        <v>4149</v>
      </c>
      <c r="H792" s="67"/>
      <c r="I792" s="67"/>
      <c r="J792" s="68" t="s">
        <v>57</v>
      </c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9">
        <v>19550</v>
      </c>
      <c r="Y792" s="69"/>
      <c r="Z792" s="69"/>
      <c r="AA792" s="69"/>
      <c r="AB792" s="69"/>
      <c r="AC792" s="70"/>
      <c r="AD792" s="69">
        <v>15796.79</v>
      </c>
      <c r="AE792" s="69"/>
      <c r="AF792" s="69"/>
      <c r="AG792" s="69"/>
      <c r="AH792" s="69"/>
      <c r="AI792" s="70"/>
      <c r="AJ792" s="71">
        <f t="shared" si="30"/>
        <v>80.801994884910485</v>
      </c>
      <c r="AK792" s="72"/>
    </row>
    <row r="793" spans="1:37" ht="18" customHeight="1">
      <c r="A793" s="116"/>
      <c r="B793" s="117"/>
      <c r="C793" s="122"/>
      <c r="D793" s="122"/>
      <c r="E793" s="127">
        <v>419</v>
      </c>
      <c r="F793" s="127"/>
      <c r="G793" s="132" t="s">
        <v>66</v>
      </c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4"/>
      <c r="X793" s="85">
        <f>X794+X795+X796</f>
        <v>30500</v>
      </c>
      <c r="Y793" s="86"/>
      <c r="Z793" s="86"/>
      <c r="AA793" s="86"/>
      <c r="AB793" s="86"/>
      <c r="AC793" s="87"/>
      <c r="AD793" s="85">
        <f>AD794+AD795+AD796</f>
        <v>25492.010000000002</v>
      </c>
      <c r="AE793" s="86"/>
      <c r="AF793" s="86"/>
      <c r="AG793" s="86"/>
      <c r="AH793" s="86"/>
      <c r="AI793" s="87"/>
      <c r="AJ793" s="73">
        <f t="shared" si="30"/>
        <v>83.580360655737707</v>
      </c>
      <c r="AK793" s="74"/>
    </row>
    <row r="794" spans="1:37" ht="18" customHeight="1">
      <c r="A794" s="269"/>
      <c r="B794" s="270"/>
      <c r="C794" s="93">
        <v>860</v>
      </c>
      <c r="D794" s="94"/>
      <c r="E794" s="131"/>
      <c r="F794" s="131"/>
      <c r="G794" s="262">
        <v>4191</v>
      </c>
      <c r="H794" s="263"/>
      <c r="I794" s="263"/>
      <c r="J794" s="96" t="s">
        <v>157</v>
      </c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113"/>
      <c r="X794" s="100">
        <v>16000</v>
      </c>
      <c r="Y794" s="101"/>
      <c r="Z794" s="101"/>
      <c r="AA794" s="101"/>
      <c r="AB794" s="101"/>
      <c r="AC794" s="102"/>
      <c r="AD794" s="103">
        <v>16172.92</v>
      </c>
      <c r="AE794" s="101"/>
      <c r="AF794" s="101"/>
      <c r="AG794" s="101"/>
      <c r="AH794" s="101"/>
      <c r="AI794" s="102"/>
      <c r="AJ794" s="282">
        <f>AD794/X794*100</f>
        <v>101.08075000000001</v>
      </c>
      <c r="AK794" s="283"/>
    </row>
    <row r="795" spans="1:37" ht="18" customHeight="1">
      <c r="A795" s="269"/>
      <c r="B795" s="270"/>
      <c r="C795" s="155">
        <v>133</v>
      </c>
      <c r="D795" s="155"/>
      <c r="E795" s="131"/>
      <c r="F795" s="131"/>
      <c r="G795" s="91">
        <v>4193</v>
      </c>
      <c r="H795" s="91"/>
      <c r="I795" s="91"/>
      <c r="J795" s="92" t="s">
        <v>67</v>
      </c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79">
        <v>1000</v>
      </c>
      <c r="Y795" s="79"/>
      <c r="Z795" s="79"/>
      <c r="AA795" s="79"/>
      <c r="AB795" s="79"/>
      <c r="AC795" s="80"/>
      <c r="AD795" s="79">
        <v>0</v>
      </c>
      <c r="AE795" s="79"/>
      <c r="AF795" s="79"/>
      <c r="AG795" s="79"/>
      <c r="AH795" s="79"/>
      <c r="AI795" s="80"/>
      <c r="AJ795" s="71">
        <f t="shared" ref="AJ795" si="31">AD795/X795*100</f>
        <v>0</v>
      </c>
      <c r="AK795" s="72"/>
    </row>
    <row r="796" spans="1:37" ht="18" customHeight="1">
      <c r="A796" s="118"/>
      <c r="B796" s="91"/>
      <c r="C796" s="90">
        <v>860</v>
      </c>
      <c r="D796" s="90"/>
      <c r="E796" s="128"/>
      <c r="F796" s="128"/>
      <c r="G796" s="91">
        <v>4196</v>
      </c>
      <c r="H796" s="91"/>
      <c r="I796" s="91"/>
      <c r="J796" s="92" t="s">
        <v>69</v>
      </c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79">
        <v>13500</v>
      </c>
      <c r="Y796" s="79"/>
      <c r="Z796" s="79"/>
      <c r="AA796" s="79"/>
      <c r="AB796" s="79"/>
      <c r="AC796" s="80"/>
      <c r="AD796" s="79">
        <v>9319.09</v>
      </c>
      <c r="AE796" s="79"/>
      <c r="AF796" s="79"/>
      <c r="AG796" s="79"/>
      <c r="AH796" s="79"/>
      <c r="AI796" s="80"/>
      <c r="AJ796" s="71">
        <f t="shared" si="30"/>
        <v>69.030296296296299</v>
      </c>
      <c r="AK796" s="72"/>
    </row>
    <row r="797" spans="1:37" ht="18" customHeight="1">
      <c r="A797" s="137">
        <v>17</v>
      </c>
      <c r="B797" s="138"/>
      <c r="C797" s="114" t="s">
        <v>95</v>
      </c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205">
        <f>X775+X781+X784+X788+X793</f>
        <v>412950</v>
      </c>
      <c r="Y797" s="206"/>
      <c r="Z797" s="206"/>
      <c r="AA797" s="206"/>
      <c r="AB797" s="206"/>
      <c r="AC797" s="207"/>
      <c r="AD797" s="205">
        <f>AD775+AD781+AD784+AD788+AD793</f>
        <v>366544.54000000004</v>
      </c>
      <c r="AE797" s="206"/>
      <c r="AF797" s="206"/>
      <c r="AG797" s="206"/>
      <c r="AH797" s="206"/>
      <c r="AI797" s="207"/>
      <c r="AJ797" s="168">
        <f>AD797/X797*100</f>
        <v>88.762450659886198</v>
      </c>
      <c r="AK797" s="169"/>
    </row>
    <row r="798" spans="1:37" ht="18" customHeight="1">
      <c r="A798" s="139"/>
      <c r="B798" s="140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208"/>
      <c r="Y798" s="209"/>
      <c r="Z798" s="209"/>
      <c r="AA798" s="209"/>
      <c r="AB798" s="209"/>
      <c r="AC798" s="210"/>
      <c r="AD798" s="208"/>
      <c r="AE798" s="209"/>
      <c r="AF798" s="209"/>
      <c r="AG798" s="209"/>
      <c r="AH798" s="209"/>
      <c r="AI798" s="210"/>
      <c r="AJ798" s="170" t="e">
        <f t="shared" si="30"/>
        <v>#DIV/0!</v>
      </c>
      <c r="AK798" s="171"/>
    </row>
    <row r="810" spans="1:37" ht="17.25" customHeight="1"/>
    <row r="811" spans="1:37" ht="33.75" hidden="1" customHeight="1"/>
    <row r="812" spans="1:37" ht="18" customHeight="1">
      <c r="A812" s="88" t="s">
        <v>90</v>
      </c>
      <c r="B812" s="81"/>
      <c r="C812" s="81" t="s">
        <v>91</v>
      </c>
      <c r="D812" s="81"/>
      <c r="E812" s="203" t="s">
        <v>92</v>
      </c>
      <c r="F812" s="203"/>
      <c r="G812" s="81" t="s">
        <v>92</v>
      </c>
      <c r="H812" s="81"/>
      <c r="I812" s="81" t="s">
        <v>93</v>
      </c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 t="s">
        <v>200</v>
      </c>
      <c r="Y812" s="81"/>
      <c r="Z812" s="81"/>
      <c r="AA812" s="81"/>
      <c r="AB812" s="81"/>
      <c r="AC812" s="82"/>
      <c r="AD812" s="81" t="s">
        <v>198</v>
      </c>
      <c r="AE812" s="81"/>
      <c r="AF812" s="81"/>
      <c r="AG812" s="81"/>
      <c r="AH812" s="81"/>
      <c r="AI812" s="82"/>
      <c r="AJ812" s="75" t="s">
        <v>123</v>
      </c>
      <c r="AK812" s="76"/>
    </row>
    <row r="813" spans="1:37" ht="18" customHeight="1">
      <c r="A813" s="89"/>
      <c r="B813" s="83"/>
      <c r="C813" s="83"/>
      <c r="D813" s="83"/>
      <c r="E813" s="204"/>
      <c r="F813" s="204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4"/>
      <c r="AD813" s="83"/>
      <c r="AE813" s="83"/>
      <c r="AF813" s="83"/>
      <c r="AG813" s="83"/>
      <c r="AH813" s="83"/>
      <c r="AI813" s="84"/>
      <c r="AJ813" s="77"/>
      <c r="AK813" s="78"/>
    </row>
    <row r="814" spans="1:37" ht="18" customHeight="1">
      <c r="A814" s="211">
        <v>18</v>
      </c>
      <c r="B814" s="212"/>
      <c r="C814" s="221" t="s">
        <v>111</v>
      </c>
      <c r="D814" s="222"/>
      <c r="E814" s="222"/>
      <c r="F814" s="222"/>
      <c r="G814" s="222"/>
      <c r="H814" s="222"/>
      <c r="I814" s="222"/>
      <c r="J814" s="222"/>
      <c r="K814" s="222"/>
      <c r="L814" s="222"/>
      <c r="M814" s="222"/>
      <c r="N814" s="222"/>
      <c r="O814" s="222"/>
      <c r="P814" s="222"/>
      <c r="Q814" s="222"/>
      <c r="R814" s="222"/>
      <c r="S814" s="222"/>
      <c r="T814" s="222"/>
      <c r="U814" s="222"/>
      <c r="V814" s="222"/>
      <c r="W814" s="222"/>
      <c r="X814" s="222"/>
      <c r="Y814" s="222"/>
      <c r="Z814" s="222"/>
      <c r="AA814" s="222"/>
      <c r="AB814" s="222"/>
      <c r="AC814" s="222"/>
      <c r="AD814" s="222"/>
      <c r="AE814" s="222"/>
      <c r="AF814" s="222"/>
      <c r="AG814" s="222"/>
      <c r="AH814" s="222"/>
      <c r="AI814" s="222"/>
      <c r="AJ814" s="222"/>
      <c r="AK814" s="223"/>
    </row>
    <row r="815" spans="1:37" ht="18" customHeight="1">
      <c r="A815" s="213"/>
      <c r="B815" s="214"/>
      <c r="C815" s="224"/>
      <c r="D815" s="225"/>
      <c r="E815" s="225"/>
      <c r="F815" s="225"/>
      <c r="G815" s="225"/>
      <c r="H815" s="225"/>
      <c r="I815" s="225"/>
      <c r="J815" s="225"/>
      <c r="K815" s="225"/>
      <c r="L815" s="225"/>
      <c r="M815" s="225"/>
      <c r="N815" s="225"/>
      <c r="O815" s="225"/>
      <c r="P815" s="225"/>
      <c r="Q815" s="225"/>
      <c r="R815" s="225"/>
      <c r="S815" s="225"/>
      <c r="T815" s="225"/>
      <c r="U815" s="225"/>
      <c r="V815" s="225"/>
      <c r="W815" s="225"/>
      <c r="X815" s="225"/>
      <c r="Y815" s="225"/>
      <c r="Z815" s="225"/>
      <c r="AA815" s="225"/>
      <c r="AB815" s="225"/>
      <c r="AC815" s="225"/>
      <c r="AD815" s="225"/>
      <c r="AE815" s="225"/>
      <c r="AF815" s="225"/>
      <c r="AG815" s="225"/>
      <c r="AH815" s="225"/>
      <c r="AI815" s="225"/>
      <c r="AJ815" s="225"/>
      <c r="AK815" s="226"/>
    </row>
    <row r="816" spans="1:37" ht="18" customHeight="1">
      <c r="A816" s="116"/>
      <c r="B816" s="117"/>
      <c r="C816" s="122"/>
      <c r="D816" s="122"/>
      <c r="E816" s="127">
        <v>411</v>
      </c>
      <c r="F816" s="127"/>
      <c r="G816" s="215" t="s">
        <v>33</v>
      </c>
      <c r="H816" s="215"/>
      <c r="I816" s="215"/>
      <c r="J816" s="215"/>
      <c r="K816" s="215"/>
      <c r="L816" s="215"/>
      <c r="M816" s="215"/>
      <c r="N816" s="215"/>
      <c r="O816" s="215"/>
      <c r="P816" s="215"/>
      <c r="Q816" s="215"/>
      <c r="R816" s="215"/>
      <c r="S816" s="215"/>
      <c r="T816" s="215"/>
      <c r="U816" s="215"/>
      <c r="V816" s="215"/>
      <c r="W816" s="215"/>
      <c r="X816" s="85">
        <f>SUM(X817:X821)</f>
        <v>478700</v>
      </c>
      <c r="Y816" s="86"/>
      <c r="Z816" s="86"/>
      <c r="AA816" s="86"/>
      <c r="AB816" s="86"/>
      <c r="AC816" s="87"/>
      <c r="AD816" s="85">
        <f>SUM(AD817:AD821)</f>
        <v>475965.41999999993</v>
      </c>
      <c r="AE816" s="86"/>
      <c r="AF816" s="86"/>
      <c r="AG816" s="86"/>
      <c r="AH816" s="86"/>
      <c r="AI816" s="87"/>
      <c r="AJ816" s="73">
        <f t="shared" ref="AJ816:AJ843" si="32">AD816/X816*100</f>
        <v>99.428748694380602</v>
      </c>
      <c r="AK816" s="74"/>
    </row>
    <row r="817" spans="1:37" ht="18" customHeight="1">
      <c r="A817" s="118"/>
      <c r="B817" s="91"/>
      <c r="C817" s="90">
        <v>860</v>
      </c>
      <c r="D817" s="90"/>
      <c r="E817" s="128"/>
      <c r="F817" s="128"/>
      <c r="G817" s="91">
        <v>4111</v>
      </c>
      <c r="H817" s="91"/>
      <c r="I817" s="91"/>
      <c r="J817" s="92" t="s">
        <v>34</v>
      </c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79">
        <v>286700</v>
      </c>
      <c r="Y817" s="79"/>
      <c r="Z817" s="79"/>
      <c r="AA817" s="79"/>
      <c r="AB817" s="79"/>
      <c r="AC817" s="80"/>
      <c r="AD817" s="79">
        <v>285926.59999999998</v>
      </c>
      <c r="AE817" s="79"/>
      <c r="AF817" s="79"/>
      <c r="AG817" s="79"/>
      <c r="AH817" s="79"/>
      <c r="AI817" s="80"/>
      <c r="AJ817" s="71">
        <f t="shared" si="32"/>
        <v>99.730240669689564</v>
      </c>
      <c r="AK817" s="72"/>
    </row>
    <row r="818" spans="1:37" ht="18" customHeight="1">
      <c r="A818" s="118"/>
      <c r="B818" s="91"/>
      <c r="C818" s="90">
        <v>860</v>
      </c>
      <c r="D818" s="90"/>
      <c r="E818" s="128"/>
      <c r="F818" s="128"/>
      <c r="G818" s="91">
        <v>4112</v>
      </c>
      <c r="H818" s="91"/>
      <c r="I818" s="91"/>
      <c r="J818" s="217" t="s">
        <v>35</v>
      </c>
      <c r="K818" s="217"/>
      <c r="L818" s="217"/>
      <c r="M818" s="217"/>
      <c r="N818" s="217"/>
      <c r="O818" s="217"/>
      <c r="P818" s="217"/>
      <c r="Q818" s="217"/>
      <c r="R818" s="217"/>
      <c r="S818" s="217"/>
      <c r="T818" s="217"/>
      <c r="U818" s="217"/>
      <c r="V818" s="217"/>
      <c r="W818" s="217"/>
      <c r="X818" s="79">
        <v>39700</v>
      </c>
      <c r="Y818" s="79"/>
      <c r="Z818" s="79"/>
      <c r="AA818" s="79"/>
      <c r="AB818" s="79"/>
      <c r="AC818" s="80"/>
      <c r="AD818" s="79">
        <v>39335.86</v>
      </c>
      <c r="AE818" s="79"/>
      <c r="AF818" s="79"/>
      <c r="AG818" s="79"/>
      <c r="AH818" s="79"/>
      <c r="AI818" s="80"/>
      <c r="AJ818" s="71">
        <f t="shared" si="32"/>
        <v>99.082770780856421</v>
      </c>
      <c r="AK818" s="72"/>
    </row>
    <row r="819" spans="1:37" ht="18" customHeight="1">
      <c r="A819" s="118"/>
      <c r="B819" s="91"/>
      <c r="C819" s="90">
        <v>860</v>
      </c>
      <c r="D819" s="90"/>
      <c r="E819" s="128"/>
      <c r="F819" s="128"/>
      <c r="G819" s="91">
        <v>4113</v>
      </c>
      <c r="H819" s="91"/>
      <c r="I819" s="91"/>
      <c r="J819" s="92" t="s">
        <v>36</v>
      </c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79">
        <v>105700</v>
      </c>
      <c r="Y819" s="79"/>
      <c r="Z819" s="79"/>
      <c r="AA819" s="79"/>
      <c r="AB819" s="79"/>
      <c r="AC819" s="80"/>
      <c r="AD819" s="79">
        <v>104904.11</v>
      </c>
      <c r="AE819" s="79"/>
      <c r="AF819" s="79"/>
      <c r="AG819" s="79"/>
      <c r="AH819" s="79"/>
      <c r="AI819" s="80"/>
      <c r="AJ819" s="71">
        <f t="shared" si="32"/>
        <v>99.24702932828761</v>
      </c>
      <c r="AK819" s="72"/>
    </row>
    <row r="820" spans="1:37" ht="18" customHeight="1">
      <c r="A820" s="118"/>
      <c r="B820" s="91"/>
      <c r="C820" s="90">
        <v>860</v>
      </c>
      <c r="D820" s="90"/>
      <c r="E820" s="128"/>
      <c r="F820" s="128"/>
      <c r="G820" s="91">
        <v>4114</v>
      </c>
      <c r="H820" s="91"/>
      <c r="I820" s="91"/>
      <c r="J820" s="92" t="s">
        <v>37</v>
      </c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79">
        <v>40000</v>
      </c>
      <c r="Y820" s="79"/>
      <c r="Z820" s="79"/>
      <c r="AA820" s="79"/>
      <c r="AB820" s="79"/>
      <c r="AC820" s="80"/>
      <c r="AD820" s="79">
        <v>39732.92</v>
      </c>
      <c r="AE820" s="79"/>
      <c r="AF820" s="79"/>
      <c r="AG820" s="79"/>
      <c r="AH820" s="79"/>
      <c r="AI820" s="80"/>
      <c r="AJ820" s="71">
        <f t="shared" si="32"/>
        <v>99.332299999999989</v>
      </c>
      <c r="AK820" s="72"/>
    </row>
    <row r="821" spans="1:37" ht="18" customHeight="1">
      <c r="A821" s="121"/>
      <c r="B821" s="67"/>
      <c r="C821" s="66">
        <v>860</v>
      </c>
      <c r="D821" s="66"/>
      <c r="E821" s="130"/>
      <c r="F821" s="130"/>
      <c r="G821" s="67">
        <v>4115</v>
      </c>
      <c r="H821" s="67"/>
      <c r="I821" s="67"/>
      <c r="J821" s="68" t="s">
        <v>38</v>
      </c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9">
        <v>6600</v>
      </c>
      <c r="Y821" s="69"/>
      <c r="Z821" s="69"/>
      <c r="AA821" s="69"/>
      <c r="AB821" s="69"/>
      <c r="AC821" s="70"/>
      <c r="AD821" s="69">
        <v>6065.93</v>
      </c>
      <c r="AE821" s="69"/>
      <c r="AF821" s="69"/>
      <c r="AG821" s="69"/>
      <c r="AH821" s="69"/>
      <c r="AI821" s="70"/>
      <c r="AJ821" s="71">
        <f t="shared" si="32"/>
        <v>91.908030303030301</v>
      </c>
      <c r="AK821" s="72"/>
    </row>
    <row r="822" spans="1:37" ht="18" customHeight="1">
      <c r="A822" s="116"/>
      <c r="B822" s="117"/>
      <c r="C822" s="122"/>
      <c r="D822" s="122"/>
      <c r="E822" s="127">
        <v>412</v>
      </c>
      <c r="F822" s="127"/>
      <c r="G822" s="216" t="s">
        <v>39</v>
      </c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85">
        <f>SUM(X823:X824)</f>
        <v>33500</v>
      </c>
      <c r="Y822" s="86"/>
      <c r="Z822" s="86"/>
      <c r="AA822" s="86"/>
      <c r="AB822" s="86"/>
      <c r="AC822" s="87"/>
      <c r="AD822" s="85">
        <f>SUM(AD823:AD824)</f>
        <v>29906.079999999998</v>
      </c>
      <c r="AE822" s="86"/>
      <c r="AF822" s="86"/>
      <c r="AG822" s="86"/>
      <c r="AH822" s="86"/>
      <c r="AI822" s="87"/>
      <c r="AJ822" s="73">
        <f t="shared" si="32"/>
        <v>89.271880597014913</v>
      </c>
      <c r="AK822" s="74"/>
    </row>
    <row r="823" spans="1:37" s="42" customFormat="1" ht="18" customHeight="1">
      <c r="A823" s="118"/>
      <c r="B823" s="91"/>
      <c r="C823" s="90">
        <v>860</v>
      </c>
      <c r="D823" s="90"/>
      <c r="E823" s="128"/>
      <c r="F823" s="128"/>
      <c r="G823" s="91">
        <v>4123</v>
      </c>
      <c r="H823" s="91"/>
      <c r="I823" s="91"/>
      <c r="J823" s="92" t="s">
        <v>40</v>
      </c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79">
        <v>24500</v>
      </c>
      <c r="Y823" s="79"/>
      <c r="Z823" s="79"/>
      <c r="AA823" s="79"/>
      <c r="AB823" s="79"/>
      <c r="AC823" s="80"/>
      <c r="AD823" s="79">
        <v>20959.599999999999</v>
      </c>
      <c r="AE823" s="79"/>
      <c r="AF823" s="79"/>
      <c r="AG823" s="79"/>
      <c r="AH823" s="79"/>
      <c r="AI823" s="80"/>
      <c r="AJ823" s="71">
        <f t="shared" si="32"/>
        <v>85.549387755102032</v>
      </c>
      <c r="AK823" s="72"/>
    </row>
    <row r="824" spans="1:37" ht="18" customHeight="1">
      <c r="A824" s="121"/>
      <c r="B824" s="67"/>
      <c r="C824" s="66">
        <v>860</v>
      </c>
      <c r="D824" s="66"/>
      <c r="E824" s="130"/>
      <c r="F824" s="130"/>
      <c r="G824" s="67">
        <v>4127</v>
      </c>
      <c r="H824" s="67"/>
      <c r="I824" s="67"/>
      <c r="J824" s="218" t="s">
        <v>43</v>
      </c>
      <c r="K824" s="218"/>
      <c r="L824" s="218"/>
      <c r="M824" s="218"/>
      <c r="N824" s="218"/>
      <c r="O824" s="218"/>
      <c r="P824" s="218"/>
      <c r="Q824" s="218"/>
      <c r="R824" s="218"/>
      <c r="S824" s="218"/>
      <c r="T824" s="218"/>
      <c r="U824" s="218"/>
      <c r="V824" s="218"/>
      <c r="W824" s="218"/>
      <c r="X824" s="69">
        <v>9000</v>
      </c>
      <c r="Y824" s="69"/>
      <c r="Z824" s="69"/>
      <c r="AA824" s="69"/>
      <c r="AB824" s="69"/>
      <c r="AC824" s="70"/>
      <c r="AD824" s="69">
        <v>8946.48</v>
      </c>
      <c r="AE824" s="69"/>
      <c r="AF824" s="69"/>
      <c r="AG824" s="69"/>
      <c r="AH824" s="69"/>
      <c r="AI824" s="70"/>
      <c r="AJ824" s="71">
        <f t="shared" si="32"/>
        <v>99.405333333333317</v>
      </c>
      <c r="AK824" s="72"/>
    </row>
    <row r="825" spans="1:37" ht="18" customHeight="1">
      <c r="A825" s="116"/>
      <c r="B825" s="117"/>
      <c r="C825" s="122"/>
      <c r="D825" s="122"/>
      <c r="E825" s="127">
        <v>413</v>
      </c>
      <c r="F825" s="127"/>
      <c r="G825" s="216" t="s">
        <v>44</v>
      </c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85">
        <f>SUM(X826:X827)</f>
        <v>44600</v>
      </c>
      <c r="Y825" s="86"/>
      <c r="Z825" s="86"/>
      <c r="AA825" s="86"/>
      <c r="AB825" s="86"/>
      <c r="AC825" s="87"/>
      <c r="AD825" s="85">
        <f>SUM(AD826:AD827)</f>
        <v>44436.46</v>
      </c>
      <c r="AE825" s="86"/>
      <c r="AF825" s="86"/>
      <c r="AG825" s="86"/>
      <c r="AH825" s="86"/>
      <c r="AI825" s="87"/>
      <c r="AJ825" s="73">
        <f t="shared" si="32"/>
        <v>99.633318385650227</v>
      </c>
      <c r="AK825" s="74"/>
    </row>
    <row r="826" spans="1:37" ht="18" customHeight="1">
      <c r="A826" s="269"/>
      <c r="B826" s="270"/>
      <c r="C826" s="90">
        <v>860</v>
      </c>
      <c r="D826" s="90"/>
      <c r="E826" s="131"/>
      <c r="F826" s="131"/>
      <c r="G826" s="91">
        <v>4131</v>
      </c>
      <c r="H826" s="91"/>
      <c r="I826" s="91"/>
      <c r="J826" s="92" t="s">
        <v>45</v>
      </c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79">
        <v>2900</v>
      </c>
      <c r="Y826" s="79"/>
      <c r="Z826" s="79"/>
      <c r="AA826" s="79"/>
      <c r="AB826" s="79"/>
      <c r="AC826" s="80"/>
      <c r="AD826" s="79">
        <v>2807.25</v>
      </c>
      <c r="AE826" s="79"/>
      <c r="AF826" s="79"/>
      <c r="AG826" s="79"/>
      <c r="AH826" s="79"/>
      <c r="AI826" s="80"/>
      <c r="AJ826" s="71">
        <f t="shared" si="32"/>
        <v>96.801724137931032</v>
      </c>
      <c r="AK826" s="72"/>
    </row>
    <row r="827" spans="1:37" ht="18" customHeight="1">
      <c r="A827" s="118"/>
      <c r="B827" s="91"/>
      <c r="C827" s="90">
        <v>860</v>
      </c>
      <c r="D827" s="90"/>
      <c r="E827" s="128"/>
      <c r="F827" s="128"/>
      <c r="G827" s="91">
        <v>4133</v>
      </c>
      <c r="H827" s="91"/>
      <c r="I827" s="91"/>
      <c r="J827" s="92" t="s">
        <v>46</v>
      </c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79">
        <v>41700</v>
      </c>
      <c r="Y827" s="79"/>
      <c r="Z827" s="79"/>
      <c r="AA827" s="79"/>
      <c r="AB827" s="79"/>
      <c r="AC827" s="80"/>
      <c r="AD827" s="79">
        <v>41629.21</v>
      </c>
      <c r="AE827" s="79"/>
      <c r="AF827" s="79"/>
      <c r="AG827" s="79"/>
      <c r="AH827" s="79"/>
      <c r="AI827" s="80"/>
      <c r="AJ827" s="71">
        <f t="shared" si="32"/>
        <v>99.830239808153479</v>
      </c>
      <c r="AK827" s="72"/>
    </row>
    <row r="828" spans="1:37" ht="18" customHeight="1">
      <c r="A828" s="538"/>
      <c r="B828" s="539"/>
      <c r="C828" s="122"/>
      <c r="D828" s="122"/>
      <c r="E828" s="127">
        <v>414</v>
      </c>
      <c r="F828" s="127"/>
      <c r="G828" s="216" t="s">
        <v>49</v>
      </c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85">
        <f>SUM(X829:X833)</f>
        <v>97860</v>
      </c>
      <c r="Y828" s="86"/>
      <c r="Z828" s="86"/>
      <c r="AA828" s="86"/>
      <c r="AB828" s="86"/>
      <c r="AC828" s="87"/>
      <c r="AD828" s="85">
        <f>SUM(AD829:AD833)</f>
        <v>96525.51</v>
      </c>
      <c r="AE828" s="86"/>
      <c r="AF828" s="86"/>
      <c r="AG828" s="86"/>
      <c r="AH828" s="86"/>
      <c r="AI828" s="87"/>
      <c r="AJ828" s="73">
        <f t="shared" si="32"/>
        <v>98.636327406499078</v>
      </c>
      <c r="AK828" s="74"/>
    </row>
    <row r="829" spans="1:37" ht="18" customHeight="1">
      <c r="A829" s="538"/>
      <c r="B829" s="539"/>
      <c r="C829" s="90">
        <v>860</v>
      </c>
      <c r="D829" s="90"/>
      <c r="E829" s="128"/>
      <c r="F829" s="128"/>
      <c r="G829" s="91">
        <v>4141</v>
      </c>
      <c r="H829" s="91"/>
      <c r="I829" s="91"/>
      <c r="J829" s="92" t="s">
        <v>50</v>
      </c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79">
        <v>36500</v>
      </c>
      <c r="Y829" s="79"/>
      <c r="Z829" s="79"/>
      <c r="AA829" s="79"/>
      <c r="AB829" s="79"/>
      <c r="AC829" s="80"/>
      <c r="AD829" s="79">
        <v>36485.99</v>
      </c>
      <c r="AE829" s="79"/>
      <c r="AF829" s="79"/>
      <c r="AG829" s="79"/>
      <c r="AH829" s="79"/>
      <c r="AI829" s="80"/>
      <c r="AJ829" s="71">
        <f t="shared" si="32"/>
        <v>99.96161643835616</v>
      </c>
      <c r="AK829" s="72"/>
    </row>
    <row r="830" spans="1:37" ht="18" customHeight="1">
      <c r="A830" s="538"/>
      <c r="B830" s="539"/>
      <c r="C830" s="93">
        <v>460</v>
      </c>
      <c r="D830" s="94"/>
      <c r="E830" s="128"/>
      <c r="F830" s="128"/>
      <c r="G830" s="262">
        <v>4143</v>
      </c>
      <c r="H830" s="263"/>
      <c r="I830" s="264"/>
      <c r="J830" s="542" t="s">
        <v>52</v>
      </c>
      <c r="K830" s="543"/>
      <c r="L830" s="543"/>
      <c r="M830" s="543"/>
      <c r="N830" s="543"/>
      <c r="O830" s="543"/>
      <c r="P830" s="543"/>
      <c r="Q830" s="543"/>
      <c r="R830" s="543"/>
      <c r="S830" s="543"/>
      <c r="T830" s="543"/>
      <c r="U830" s="543"/>
      <c r="V830" s="543"/>
      <c r="W830" s="544"/>
      <c r="X830" s="100">
        <v>4360</v>
      </c>
      <c r="Y830" s="101"/>
      <c r="Z830" s="101"/>
      <c r="AA830" s="101"/>
      <c r="AB830" s="101"/>
      <c r="AC830" s="102"/>
      <c r="AD830" s="103">
        <v>3651.16</v>
      </c>
      <c r="AE830" s="101"/>
      <c r="AF830" s="101"/>
      <c r="AG830" s="101"/>
      <c r="AH830" s="101"/>
      <c r="AI830" s="102"/>
      <c r="AJ830" s="71">
        <f>AD830/X830*100</f>
        <v>83.742201834862385</v>
      </c>
      <c r="AK830" s="72"/>
    </row>
    <row r="831" spans="1:37" ht="18" customHeight="1">
      <c r="A831" s="538"/>
      <c r="B831" s="539"/>
      <c r="C831" s="90">
        <v>860</v>
      </c>
      <c r="D831" s="90"/>
      <c r="E831" s="128"/>
      <c r="F831" s="128"/>
      <c r="G831" s="91">
        <v>4145</v>
      </c>
      <c r="H831" s="91"/>
      <c r="I831" s="91"/>
      <c r="J831" s="92" t="s">
        <v>169</v>
      </c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79">
        <v>6000</v>
      </c>
      <c r="Y831" s="79"/>
      <c r="Z831" s="79"/>
      <c r="AA831" s="79"/>
      <c r="AB831" s="79"/>
      <c r="AC831" s="80"/>
      <c r="AD831" s="79">
        <v>5911.81</v>
      </c>
      <c r="AE831" s="79"/>
      <c r="AF831" s="79"/>
      <c r="AG831" s="79"/>
      <c r="AH831" s="79"/>
      <c r="AI831" s="80"/>
      <c r="AJ831" s="71">
        <f t="shared" si="32"/>
        <v>98.530166666666673</v>
      </c>
      <c r="AK831" s="72"/>
    </row>
    <row r="832" spans="1:37" ht="18" customHeight="1">
      <c r="A832" s="538"/>
      <c r="B832" s="539"/>
      <c r="C832" s="196">
        <v>860</v>
      </c>
      <c r="D832" s="196"/>
      <c r="E832" s="129"/>
      <c r="F832" s="129"/>
      <c r="G832" s="265">
        <v>4148</v>
      </c>
      <c r="H832" s="265"/>
      <c r="I832" s="265"/>
      <c r="J832" s="266" t="s">
        <v>56</v>
      </c>
      <c r="K832" s="266"/>
      <c r="L832" s="266"/>
      <c r="M832" s="266"/>
      <c r="N832" s="266"/>
      <c r="O832" s="266"/>
      <c r="P832" s="266"/>
      <c r="Q832" s="266"/>
      <c r="R832" s="266"/>
      <c r="S832" s="266"/>
      <c r="T832" s="266"/>
      <c r="U832" s="266"/>
      <c r="V832" s="266"/>
      <c r="W832" s="266"/>
      <c r="X832" s="267">
        <v>1000</v>
      </c>
      <c r="Y832" s="267"/>
      <c r="Z832" s="267"/>
      <c r="AA832" s="267"/>
      <c r="AB832" s="267"/>
      <c r="AC832" s="268"/>
      <c r="AD832" s="267">
        <v>506.3</v>
      </c>
      <c r="AE832" s="267"/>
      <c r="AF832" s="267"/>
      <c r="AG832" s="267"/>
      <c r="AH832" s="267"/>
      <c r="AI832" s="268"/>
      <c r="AJ832" s="71">
        <f t="shared" si="32"/>
        <v>50.629999999999995</v>
      </c>
      <c r="AK832" s="72"/>
    </row>
    <row r="833" spans="1:37" ht="18" customHeight="1">
      <c r="A833" s="538"/>
      <c r="B833" s="539"/>
      <c r="C833" s="66">
        <v>860</v>
      </c>
      <c r="D833" s="66"/>
      <c r="E833" s="130"/>
      <c r="F833" s="130"/>
      <c r="G833" s="67">
        <v>4149</v>
      </c>
      <c r="H833" s="67"/>
      <c r="I833" s="67"/>
      <c r="J833" s="68" t="s">
        <v>57</v>
      </c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9">
        <v>50000</v>
      </c>
      <c r="Y833" s="69"/>
      <c r="Z833" s="69"/>
      <c r="AA833" s="69"/>
      <c r="AB833" s="69"/>
      <c r="AC833" s="70"/>
      <c r="AD833" s="69">
        <v>49970.25</v>
      </c>
      <c r="AE833" s="69"/>
      <c r="AF833" s="69"/>
      <c r="AG833" s="69"/>
      <c r="AH833" s="69"/>
      <c r="AI833" s="70"/>
      <c r="AJ833" s="198">
        <f t="shared" si="32"/>
        <v>99.9405</v>
      </c>
      <c r="AK833" s="199"/>
    </row>
    <row r="834" spans="1:37" ht="18" customHeight="1">
      <c r="A834" s="540"/>
      <c r="B834" s="541"/>
      <c r="C834" s="135"/>
      <c r="D834" s="136"/>
      <c r="E834" s="123">
        <v>415</v>
      </c>
      <c r="F834" s="124"/>
      <c r="G834" s="132" t="s">
        <v>167</v>
      </c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4"/>
      <c r="X834" s="279">
        <f>X835</f>
        <v>3000</v>
      </c>
      <c r="Y834" s="86"/>
      <c r="Z834" s="86"/>
      <c r="AA834" s="86"/>
      <c r="AB834" s="86"/>
      <c r="AC834" s="87"/>
      <c r="AD834" s="279">
        <f>AD835</f>
        <v>2957</v>
      </c>
      <c r="AE834" s="86"/>
      <c r="AF834" s="86"/>
      <c r="AG834" s="86"/>
      <c r="AH834" s="86"/>
      <c r="AI834" s="87"/>
      <c r="AJ834" s="73">
        <f>AD834/X834*100</f>
        <v>98.566666666666663</v>
      </c>
      <c r="AK834" s="74"/>
    </row>
    <row r="835" spans="1:37" ht="18" customHeight="1">
      <c r="A835" s="540"/>
      <c r="B835" s="541"/>
      <c r="C835" s="272">
        <v>133</v>
      </c>
      <c r="D835" s="273"/>
      <c r="E835" s="125"/>
      <c r="F835" s="126"/>
      <c r="G835" s="156">
        <v>4153</v>
      </c>
      <c r="H835" s="157"/>
      <c r="I835" s="157"/>
      <c r="J835" s="160" t="s">
        <v>60</v>
      </c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1"/>
      <c r="X835" s="162">
        <v>3000</v>
      </c>
      <c r="Y835" s="163"/>
      <c r="Z835" s="163"/>
      <c r="AA835" s="163"/>
      <c r="AB835" s="163"/>
      <c r="AC835" s="164"/>
      <c r="AD835" s="297">
        <v>2957</v>
      </c>
      <c r="AE835" s="163"/>
      <c r="AF835" s="163"/>
      <c r="AG835" s="163"/>
      <c r="AH835" s="163"/>
      <c r="AI835" s="164"/>
      <c r="AJ835" s="198">
        <f>AD835/X835*100</f>
        <v>98.566666666666663</v>
      </c>
      <c r="AK835" s="199"/>
    </row>
    <row r="836" spans="1:37" ht="18" customHeight="1">
      <c r="A836" s="116"/>
      <c r="B836" s="117"/>
      <c r="C836" s="122"/>
      <c r="D836" s="122"/>
      <c r="E836" s="127">
        <v>417</v>
      </c>
      <c r="F836" s="127"/>
      <c r="G836" s="132" t="s">
        <v>64</v>
      </c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4"/>
      <c r="X836" s="85">
        <f>SUM(X837:AC837)</f>
        <v>29600</v>
      </c>
      <c r="Y836" s="86"/>
      <c r="Z836" s="86"/>
      <c r="AA836" s="86"/>
      <c r="AB836" s="86"/>
      <c r="AC836" s="87"/>
      <c r="AD836" s="85">
        <f>SUM(AD837:AI837)</f>
        <v>29068.26</v>
      </c>
      <c r="AE836" s="86"/>
      <c r="AF836" s="86"/>
      <c r="AG836" s="86"/>
      <c r="AH836" s="86"/>
      <c r="AI836" s="87"/>
      <c r="AJ836" s="73">
        <f t="shared" si="32"/>
        <v>98.203581081081069</v>
      </c>
      <c r="AK836" s="74"/>
    </row>
    <row r="837" spans="1:37" ht="18" customHeight="1">
      <c r="A837" s="119"/>
      <c r="B837" s="120"/>
      <c r="C837" s="219">
        <v>860</v>
      </c>
      <c r="D837" s="219"/>
      <c r="E837" s="129"/>
      <c r="F837" s="129"/>
      <c r="G837" s="120">
        <v>4171</v>
      </c>
      <c r="H837" s="120"/>
      <c r="I837" s="120"/>
      <c r="J837" s="165" t="s">
        <v>65</v>
      </c>
      <c r="K837" s="165"/>
      <c r="L837" s="165"/>
      <c r="M837" s="165"/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6">
        <v>29600</v>
      </c>
      <c r="Y837" s="166"/>
      <c r="Z837" s="166"/>
      <c r="AA837" s="166"/>
      <c r="AB837" s="166"/>
      <c r="AC837" s="167"/>
      <c r="AD837" s="166">
        <v>29068.26</v>
      </c>
      <c r="AE837" s="166"/>
      <c r="AF837" s="166"/>
      <c r="AG837" s="166"/>
      <c r="AH837" s="166"/>
      <c r="AI837" s="167"/>
      <c r="AJ837" s="182">
        <f t="shared" si="32"/>
        <v>98.203581081081069</v>
      </c>
      <c r="AK837" s="183"/>
    </row>
    <row r="838" spans="1:37" ht="18" customHeight="1">
      <c r="A838" s="147"/>
      <c r="B838" s="148"/>
      <c r="C838" s="657"/>
      <c r="D838" s="136"/>
      <c r="E838" s="123">
        <v>419</v>
      </c>
      <c r="F838" s="124"/>
      <c r="G838" s="132" t="s">
        <v>66</v>
      </c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4"/>
      <c r="X838" s="85">
        <f>X839</f>
        <v>226500</v>
      </c>
      <c r="Y838" s="86"/>
      <c r="Z838" s="86"/>
      <c r="AA838" s="86"/>
      <c r="AB838" s="86"/>
      <c r="AC838" s="87"/>
      <c r="AD838" s="279">
        <f>AD839</f>
        <v>227211.04</v>
      </c>
      <c r="AE838" s="86"/>
      <c r="AF838" s="86"/>
      <c r="AG838" s="86"/>
      <c r="AH838" s="86"/>
      <c r="AI838" s="87"/>
      <c r="AJ838" s="153">
        <v>0</v>
      </c>
      <c r="AK838" s="154"/>
    </row>
    <row r="839" spans="1:37" ht="18" customHeight="1">
      <c r="A839" s="149"/>
      <c r="B839" s="150"/>
      <c r="C839" s="284">
        <v>860</v>
      </c>
      <c r="D839" s="273"/>
      <c r="E839" s="125"/>
      <c r="F839" s="126"/>
      <c r="G839" s="156">
        <v>4191</v>
      </c>
      <c r="H839" s="157"/>
      <c r="I839" s="158"/>
      <c r="J839" s="159" t="s">
        <v>157</v>
      </c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1"/>
      <c r="X839" s="162">
        <v>226500</v>
      </c>
      <c r="Y839" s="163"/>
      <c r="Z839" s="163"/>
      <c r="AA839" s="163"/>
      <c r="AB839" s="163"/>
      <c r="AC839" s="164"/>
      <c r="AD839" s="297">
        <v>227211.04</v>
      </c>
      <c r="AE839" s="163"/>
      <c r="AF839" s="163"/>
      <c r="AG839" s="163"/>
      <c r="AH839" s="163"/>
      <c r="AI839" s="164"/>
      <c r="AJ839" s="198">
        <v>0</v>
      </c>
      <c r="AK839" s="199"/>
    </row>
    <row r="840" spans="1:37" ht="25.5" customHeight="1">
      <c r="A840" s="151"/>
      <c r="B840" s="152"/>
      <c r="C840" s="274"/>
      <c r="D840" s="122"/>
      <c r="E840" s="145">
        <v>431</v>
      </c>
      <c r="F840" s="146"/>
      <c r="G840" s="184" t="s">
        <v>70</v>
      </c>
      <c r="H840" s="185"/>
      <c r="I840" s="185"/>
      <c r="J840" s="185"/>
      <c r="K840" s="185"/>
      <c r="L840" s="185"/>
      <c r="M840" s="185"/>
      <c r="N840" s="185"/>
      <c r="O840" s="185"/>
      <c r="P840" s="185"/>
      <c r="Q840" s="185"/>
      <c r="R840" s="185"/>
      <c r="S840" s="185"/>
      <c r="T840" s="185"/>
      <c r="U840" s="185"/>
      <c r="V840" s="185"/>
      <c r="W840" s="186"/>
      <c r="X840" s="85">
        <f>X841</f>
        <v>7000</v>
      </c>
      <c r="Y840" s="86"/>
      <c r="Z840" s="86"/>
      <c r="AA840" s="86"/>
      <c r="AB840" s="86"/>
      <c r="AC840" s="87"/>
      <c r="AD840" s="85">
        <f>AD841</f>
        <v>6730.1</v>
      </c>
      <c r="AE840" s="86"/>
      <c r="AF840" s="86"/>
      <c r="AG840" s="86"/>
      <c r="AH840" s="86"/>
      <c r="AI840" s="87"/>
      <c r="AJ840" s="73">
        <f t="shared" ref="AJ840:AJ841" si="33">AD840/X840*100</f>
        <v>96.144285714285715</v>
      </c>
      <c r="AK840" s="74"/>
    </row>
    <row r="841" spans="1:37" ht="18" customHeight="1">
      <c r="A841" s="61"/>
      <c r="B841" s="65"/>
      <c r="C841" s="90">
        <v>860</v>
      </c>
      <c r="D841" s="90"/>
      <c r="E841" s="145"/>
      <c r="F841" s="146"/>
      <c r="G841" s="91">
        <v>4318</v>
      </c>
      <c r="H841" s="91"/>
      <c r="I841" s="91"/>
      <c r="J841" s="92" t="s">
        <v>75</v>
      </c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79">
        <v>7000</v>
      </c>
      <c r="Y841" s="79"/>
      <c r="Z841" s="79"/>
      <c r="AA841" s="79"/>
      <c r="AB841" s="79"/>
      <c r="AC841" s="80"/>
      <c r="AD841" s="79">
        <v>6730.1</v>
      </c>
      <c r="AE841" s="79"/>
      <c r="AF841" s="79"/>
      <c r="AG841" s="79"/>
      <c r="AH841" s="79"/>
      <c r="AI841" s="80"/>
      <c r="AJ841" s="71">
        <f t="shared" si="33"/>
        <v>96.144285714285715</v>
      </c>
      <c r="AK841" s="72"/>
    </row>
    <row r="842" spans="1:37" ht="18" customHeight="1">
      <c r="A842" s="137">
        <v>18</v>
      </c>
      <c r="B842" s="138"/>
      <c r="C842" s="114" t="s">
        <v>95</v>
      </c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205">
        <f>X816+X822+X825+X828+X834+X836+X838+X840</f>
        <v>920760</v>
      </c>
      <c r="Y842" s="206"/>
      <c r="Z842" s="206"/>
      <c r="AA842" s="206"/>
      <c r="AB842" s="206"/>
      <c r="AC842" s="207"/>
      <c r="AD842" s="205">
        <f>AD816+AD822+AD825+AD828+AD834+AD836+AD838+AD840</f>
        <v>912799.87</v>
      </c>
      <c r="AE842" s="206"/>
      <c r="AF842" s="206"/>
      <c r="AG842" s="206"/>
      <c r="AH842" s="206"/>
      <c r="AI842" s="207"/>
      <c r="AJ842" s="168">
        <f>AD842/X842*100</f>
        <v>99.135482644771713</v>
      </c>
      <c r="AK842" s="169"/>
    </row>
    <row r="843" spans="1:37" ht="18" customHeight="1">
      <c r="A843" s="139"/>
      <c r="B843" s="140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208"/>
      <c r="Y843" s="209"/>
      <c r="Z843" s="209"/>
      <c r="AA843" s="209"/>
      <c r="AB843" s="209"/>
      <c r="AC843" s="210"/>
      <c r="AD843" s="208"/>
      <c r="AE843" s="209"/>
      <c r="AF843" s="209"/>
      <c r="AG843" s="209"/>
      <c r="AH843" s="209"/>
      <c r="AI843" s="210"/>
      <c r="AJ843" s="170" t="e">
        <f t="shared" si="32"/>
        <v>#DIV/0!</v>
      </c>
      <c r="AK843" s="171"/>
    </row>
    <row r="853" spans="1:37" ht="0.75" customHeight="1"/>
    <row r="854" spans="1:37" ht="18" customHeight="1">
      <c r="A854" s="88" t="s">
        <v>90</v>
      </c>
      <c r="B854" s="81"/>
      <c r="C854" s="81" t="s">
        <v>91</v>
      </c>
      <c r="D854" s="81"/>
      <c r="E854" s="203" t="s">
        <v>92</v>
      </c>
      <c r="F854" s="203"/>
      <c r="G854" s="81" t="s">
        <v>92</v>
      </c>
      <c r="H854" s="81"/>
      <c r="I854" s="81" t="s">
        <v>93</v>
      </c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 t="s">
        <v>200</v>
      </c>
      <c r="Y854" s="81"/>
      <c r="Z854" s="81"/>
      <c r="AA854" s="81"/>
      <c r="AB854" s="81"/>
      <c r="AC854" s="82"/>
      <c r="AD854" s="81" t="s">
        <v>198</v>
      </c>
      <c r="AE854" s="81"/>
      <c r="AF854" s="81"/>
      <c r="AG854" s="81"/>
      <c r="AH854" s="81"/>
      <c r="AI854" s="82"/>
      <c r="AJ854" s="75" t="s">
        <v>123</v>
      </c>
      <c r="AK854" s="76"/>
    </row>
    <row r="855" spans="1:37" ht="18" customHeight="1">
      <c r="A855" s="89"/>
      <c r="B855" s="83"/>
      <c r="C855" s="83"/>
      <c r="D855" s="83"/>
      <c r="E855" s="204"/>
      <c r="F855" s="204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4"/>
      <c r="AD855" s="83"/>
      <c r="AE855" s="83"/>
      <c r="AF855" s="83"/>
      <c r="AG855" s="83"/>
      <c r="AH855" s="83"/>
      <c r="AI855" s="84"/>
      <c r="AJ855" s="77"/>
      <c r="AK855" s="78"/>
    </row>
    <row r="856" spans="1:37" ht="18" customHeight="1">
      <c r="A856" s="211">
        <v>19</v>
      </c>
      <c r="B856" s="212"/>
      <c r="C856" s="221" t="s">
        <v>112</v>
      </c>
      <c r="D856" s="222"/>
      <c r="E856" s="222"/>
      <c r="F856" s="222"/>
      <c r="G856" s="222"/>
      <c r="H856" s="222"/>
      <c r="I856" s="222"/>
      <c r="J856" s="222"/>
      <c r="K856" s="222"/>
      <c r="L856" s="222"/>
      <c r="M856" s="222"/>
      <c r="N856" s="222"/>
      <c r="O856" s="222"/>
      <c r="P856" s="222"/>
      <c r="Q856" s="222"/>
      <c r="R856" s="222"/>
      <c r="S856" s="222"/>
      <c r="T856" s="222"/>
      <c r="U856" s="222"/>
      <c r="V856" s="222"/>
      <c r="W856" s="222"/>
      <c r="X856" s="222"/>
      <c r="Y856" s="222"/>
      <c r="Z856" s="222"/>
      <c r="AA856" s="222"/>
      <c r="AB856" s="222"/>
      <c r="AC856" s="222"/>
      <c r="AD856" s="222"/>
      <c r="AE856" s="222"/>
      <c r="AF856" s="222"/>
      <c r="AG856" s="222"/>
      <c r="AH856" s="222"/>
      <c r="AI856" s="222"/>
      <c r="AJ856" s="222"/>
      <c r="AK856" s="223"/>
    </row>
    <row r="857" spans="1:37" ht="18" customHeight="1">
      <c r="A857" s="213"/>
      <c r="B857" s="214"/>
      <c r="C857" s="224"/>
      <c r="D857" s="225"/>
      <c r="E857" s="225"/>
      <c r="F857" s="225"/>
      <c r="G857" s="225"/>
      <c r="H857" s="225"/>
      <c r="I857" s="225"/>
      <c r="J857" s="225"/>
      <c r="K857" s="225"/>
      <c r="L857" s="225"/>
      <c r="M857" s="225"/>
      <c r="N857" s="225"/>
      <c r="O857" s="225"/>
      <c r="P857" s="225"/>
      <c r="Q857" s="225"/>
      <c r="R857" s="225"/>
      <c r="S857" s="225"/>
      <c r="T857" s="225"/>
      <c r="U857" s="225"/>
      <c r="V857" s="225"/>
      <c r="W857" s="225"/>
      <c r="X857" s="225"/>
      <c r="Y857" s="225"/>
      <c r="Z857" s="225"/>
      <c r="AA857" s="225"/>
      <c r="AB857" s="225"/>
      <c r="AC857" s="225"/>
      <c r="AD857" s="225"/>
      <c r="AE857" s="225"/>
      <c r="AF857" s="225"/>
      <c r="AG857" s="225"/>
      <c r="AH857" s="225"/>
      <c r="AI857" s="225"/>
      <c r="AJ857" s="225"/>
      <c r="AK857" s="226"/>
    </row>
    <row r="858" spans="1:37" ht="18" customHeight="1">
      <c r="A858" s="116"/>
      <c r="B858" s="117"/>
      <c r="C858" s="122"/>
      <c r="D858" s="122"/>
      <c r="E858" s="127">
        <v>411</v>
      </c>
      <c r="F858" s="127"/>
      <c r="G858" s="215" t="s">
        <v>33</v>
      </c>
      <c r="H858" s="215"/>
      <c r="I858" s="215"/>
      <c r="J858" s="215"/>
      <c r="K858" s="215"/>
      <c r="L858" s="215"/>
      <c r="M858" s="215"/>
      <c r="N858" s="215"/>
      <c r="O858" s="215"/>
      <c r="P858" s="215"/>
      <c r="Q858" s="215"/>
      <c r="R858" s="215"/>
      <c r="S858" s="215"/>
      <c r="T858" s="215"/>
      <c r="U858" s="215"/>
      <c r="V858" s="215"/>
      <c r="W858" s="215"/>
      <c r="X858" s="85">
        <f>SUM(X859:X863)</f>
        <v>474600</v>
      </c>
      <c r="Y858" s="86"/>
      <c r="Z858" s="86"/>
      <c r="AA858" s="86"/>
      <c r="AB858" s="86"/>
      <c r="AC858" s="87"/>
      <c r="AD858" s="85">
        <f>SUM(AD859:AD863)</f>
        <v>441449.53999999992</v>
      </c>
      <c r="AE858" s="86"/>
      <c r="AF858" s="86"/>
      <c r="AG858" s="86"/>
      <c r="AH858" s="86"/>
      <c r="AI858" s="87"/>
      <c r="AJ858" s="73">
        <f t="shared" ref="AJ858:AJ887" si="34">AD858/X858*100</f>
        <v>93.015073746312666</v>
      </c>
      <c r="AK858" s="74"/>
    </row>
    <row r="859" spans="1:37" ht="18" customHeight="1">
      <c r="A859" s="118"/>
      <c r="B859" s="91"/>
      <c r="C859" s="90">
        <v>860</v>
      </c>
      <c r="D859" s="90"/>
      <c r="E859" s="128"/>
      <c r="F859" s="128"/>
      <c r="G859" s="91">
        <v>4111</v>
      </c>
      <c r="H859" s="91"/>
      <c r="I859" s="91"/>
      <c r="J859" s="92" t="s">
        <v>34</v>
      </c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79">
        <v>286200</v>
      </c>
      <c r="Y859" s="79"/>
      <c r="Z859" s="79"/>
      <c r="AA859" s="79"/>
      <c r="AB859" s="79"/>
      <c r="AC859" s="80"/>
      <c r="AD859" s="79">
        <v>266261.86</v>
      </c>
      <c r="AE859" s="79"/>
      <c r="AF859" s="79"/>
      <c r="AG859" s="79"/>
      <c r="AH859" s="79"/>
      <c r="AI859" s="80"/>
      <c r="AJ859" s="71">
        <f t="shared" si="34"/>
        <v>93.033494060097837</v>
      </c>
      <c r="AK859" s="72"/>
    </row>
    <row r="860" spans="1:37" ht="18" customHeight="1">
      <c r="A860" s="118"/>
      <c r="B860" s="91"/>
      <c r="C860" s="90">
        <v>860</v>
      </c>
      <c r="D860" s="90"/>
      <c r="E860" s="128"/>
      <c r="F860" s="128"/>
      <c r="G860" s="91">
        <v>4112</v>
      </c>
      <c r="H860" s="91"/>
      <c r="I860" s="91"/>
      <c r="J860" s="217" t="s">
        <v>35</v>
      </c>
      <c r="K860" s="217"/>
      <c r="L860" s="217"/>
      <c r="M860" s="217"/>
      <c r="N860" s="217"/>
      <c r="O860" s="217"/>
      <c r="P860" s="217"/>
      <c r="Q860" s="217"/>
      <c r="R860" s="217"/>
      <c r="S860" s="217"/>
      <c r="T860" s="217"/>
      <c r="U860" s="217"/>
      <c r="V860" s="217"/>
      <c r="W860" s="217"/>
      <c r="X860" s="79">
        <v>39900</v>
      </c>
      <c r="Y860" s="79"/>
      <c r="Z860" s="79"/>
      <c r="AA860" s="79"/>
      <c r="AB860" s="79"/>
      <c r="AC860" s="80"/>
      <c r="AD860" s="79">
        <v>36283.81</v>
      </c>
      <c r="AE860" s="79"/>
      <c r="AF860" s="79"/>
      <c r="AG860" s="79"/>
      <c r="AH860" s="79"/>
      <c r="AI860" s="80"/>
      <c r="AJ860" s="71">
        <f>AD860/X860*100</f>
        <v>90.936867167919786</v>
      </c>
      <c r="AK860" s="72"/>
    </row>
    <row r="861" spans="1:37" ht="18" customHeight="1">
      <c r="A861" s="118"/>
      <c r="B861" s="91"/>
      <c r="C861" s="90">
        <v>860</v>
      </c>
      <c r="D861" s="90"/>
      <c r="E861" s="128"/>
      <c r="F861" s="128"/>
      <c r="G861" s="91">
        <v>4113</v>
      </c>
      <c r="H861" s="91"/>
      <c r="I861" s="91"/>
      <c r="J861" s="92" t="s">
        <v>36</v>
      </c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79">
        <v>103100</v>
      </c>
      <c r="Y861" s="79"/>
      <c r="Z861" s="79"/>
      <c r="AA861" s="79"/>
      <c r="AB861" s="79"/>
      <c r="AC861" s="80"/>
      <c r="AD861" s="79">
        <v>96765.4</v>
      </c>
      <c r="AE861" s="79"/>
      <c r="AF861" s="79"/>
      <c r="AG861" s="79"/>
      <c r="AH861" s="79"/>
      <c r="AI861" s="80"/>
      <c r="AJ861" s="71">
        <f t="shared" si="34"/>
        <v>93.855868089233752</v>
      </c>
      <c r="AK861" s="72"/>
    </row>
    <row r="862" spans="1:37" ht="18" customHeight="1">
      <c r="A862" s="118"/>
      <c r="B862" s="91"/>
      <c r="C862" s="90">
        <v>860</v>
      </c>
      <c r="D862" s="90"/>
      <c r="E862" s="128"/>
      <c r="F862" s="128"/>
      <c r="G862" s="91">
        <v>4114</v>
      </c>
      <c r="H862" s="91"/>
      <c r="I862" s="91"/>
      <c r="J862" s="92" t="s">
        <v>37</v>
      </c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79">
        <v>39400</v>
      </c>
      <c r="Y862" s="79"/>
      <c r="Z862" s="79"/>
      <c r="AA862" s="79"/>
      <c r="AB862" s="79"/>
      <c r="AC862" s="80"/>
      <c r="AD862" s="79">
        <v>36693.79</v>
      </c>
      <c r="AE862" s="79"/>
      <c r="AF862" s="79"/>
      <c r="AG862" s="79"/>
      <c r="AH862" s="79"/>
      <c r="AI862" s="80"/>
      <c r="AJ862" s="71">
        <f t="shared" si="34"/>
        <v>93.13144670050761</v>
      </c>
      <c r="AK862" s="72"/>
    </row>
    <row r="863" spans="1:37" ht="18" customHeight="1">
      <c r="A863" s="121"/>
      <c r="B863" s="67"/>
      <c r="C863" s="66">
        <v>860</v>
      </c>
      <c r="D863" s="66"/>
      <c r="E863" s="130"/>
      <c r="F863" s="130"/>
      <c r="G863" s="67">
        <v>4115</v>
      </c>
      <c r="H863" s="67"/>
      <c r="I863" s="67"/>
      <c r="J863" s="68" t="s">
        <v>38</v>
      </c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9">
        <v>6000</v>
      </c>
      <c r="Y863" s="69"/>
      <c r="Z863" s="69"/>
      <c r="AA863" s="69"/>
      <c r="AB863" s="69"/>
      <c r="AC863" s="70"/>
      <c r="AD863" s="69">
        <v>5444.68</v>
      </c>
      <c r="AE863" s="69"/>
      <c r="AF863" s="69"/>
      <c r="AG863" s="69"/>
      <c r="AH863" s="69"/>
      <c r="AI863" s="70"/>
      <c r="AJ863" s="71">
        <f t="shared" si="34"/>
        <v>90.744666666666674</v>
      </c>
      <c r="AK863" s="72"/>
    </row>
    <row r="864" spans="1:37" ht="18" customHeight="1">
      <c r="A864" s="116"/>
      <c r="B864" s="117"/>
      <c r="C864" s="122"/>
      <c r="D864" s="122"/>
      <c r="E864" s="127">
        <v>412</v>
      </c>
      <c r="F864" s="127"/>
      <c r="G864" s="216" t="s">
        <v>39</v>
      </c>
      <c r="H864" s="216"/>
      <c r="I864" s="216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  <c r="X864" s="85">
        <f>SUM(X865:X866)</f>
        <v>34900</v>
      </c>
      <c r="Y864" s="86"/>
      <c r="Z864" s="86"/>
      <c r="AA864" s="86"/>
      <c r="AB864" s="86"/>
      <c r="AC864" s="87"/>
      <c r="AD864" s="85">
        <f>SUM(AD865:AD866)</f>
        <v>32168.65</v>
      </c>
      <c r="AE864" s="86"/>
      <c r="AF864" s="86"/>
      <c r="AG864" s="86"/>
      <c r="AH864" s="86"/>
      <c r="AI864" s="87"/>
      <c r="AJ864" s="73">
        <f t="shared" si="34"/>
        <v>92.173782234957031</v>
      </c>
      <c r="AK864" s="74"/>
    </row>
    <row r="865" spans="1:37" ht="18" customHeight="1">
      <c r="A865" s="118"/>
      <c r="B865" s="91"/>
      <c r="C865" s="90">
        <v>860</v>
      </c>
      <c r="D865" s="90"/>
      <c r="E865" s="128"/>
      <c r="F865" s="128"/>
      <c r="G865" s="91">
        <v>4123</v>
      </c>
      <c r="H865" s="91"/>
      <c r="I865" s="91"/>
      <c r="J865" s="92" t="s">
        <v>40</v>
      </c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79">
        <v>24300</v>
      </c>
      <c r="Y865" s="79"/>
      <c r="Z865" s="79"/>
      <c r="AA865" s="79"/>
      <c r="AB865" s="79"/>
      <c r="AC865" s="80"/>
      <c r="AD865" s="79">
        <v>22295.58</v>
      </c>
      <c r="AE865" s="79"/>
      <c r="AF865" s="79"/>
      <c r="AG865" s="79"/>
      <c r="AH865" s="79"/>
      <c r="AI865" s="80"/>
      <c r="AJ865" s="71">
        <f t="shared" si="34"/>
        <v>91.75135802469137</v>
      </c>
      <c r="AK865" s="72"/>
    </row>
    <row r="866" spans="1:37" ht="18" customHeight="1">
      <c r="A866" s="121"/>
      <c r="B866" s="67"/>
      <c r="C866" s="66">
        <v>860</v>
      </c>
      <c r="D866" s="66"/>
      <c r="E866" s="130"/>
      <c r="F866" s="130"/>
      <c r="G866" s="67">
        <v>4127</v>
      </c>
      <c r="H866" s="67"/>
      <c r="I866" s="67"/>
      <c r="J866" s="218" t="s">
        <v>43</v>
      </c>
      <c r="K866" s="218"/>
      <c r="L866" s="218"/>
      <c r="M866" s="218"/>
      <c r="N866" s="218"/>
      <c r="O866" s="218"/>
      <c r="P866" s="218"/>
      <c r="Q866" s="218"/>
      <c r="R866" s="218"/>
      <c r="S866" s="218"/>
      <c r="T866" s="218"/>
      <c r="U866" s="218"/>
      <c r="V866" s="218"/>
      <c r="W866" s="218"/>
      <c r="X866" s="69">
        <v>10600</v>
      </c>
      <c r="Y866" s="69"/>
      <c r="Z866" s="69"/>
      <c r="AA866" s="69"/>
      <c r="AB866" s="69"/>
      <c r="AC866" s="70"/>
      <c r="AD866" s="69">
        <v>9873.07</v>
      </c>
      <c r="AE866" s="69"/>
      <c r="AF866" s="69"/>
      <c r="AG866" s="69"/>
      <c r="AH866" s="69"/>
      <c r="AI866" s="70"/>
      <c r="AJ866" s="71">
        <f t="shared" si="34"/>
        <v>93.142169811320755</v>
      </c>
      <c r="AK866" s="72"/>
    </row>
    <row r="867" spans="1:37" ht="18" customHeight="1">
      <c r="A867" s="147"/>
      <c r="B867" s="231"/>
      <c r="C867" s="122"/>
      <c r="D867" s="122"/>
      <c r="E867" s="123">
        <v>413</v>
      </c>
      <c r="F867" s="124"/>
      <c r="G867" s="216" t="s">
        <v>44</v>
      </c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85">
        <f>SUM(X868:AC870)</f>
        <v>39000</v>
      </c>
      <c r="Y867" s="86"/>
      <c r="Z867" s="86"/>
      <c r="AA867" s="86"/>
      <c r="AB867" s="86"/>
      <c r="AC867" s="87"/>
      <c r="AD867" s="85">
        <f>SUM(AD868:AI870)</f>
        <v>27729.910000000003</v>
      </c>
      <c r="AE867" s="86"/>
      <c r="AF867" s="86"/>
      <c r="AG867" s="86"/>
      <c r="AH867" s="86"/>
      <c r="AI867" s="87"/>
      <c r="AJ867" s="73">
        <f t="shared" si="34"/>
        <v>71.102333333333348</v>
      </c>
      <c r="AK867" s="74"/>
    </row>
    <row r="868" spans="1:37" ht="18" customHeight="1">
      <c r="A868" s="149"/>
      <c r="B868" s="232"/>
      <c r="C868" s="90">
        <v>860</v>
      </c>
      <c r="D868" s="90"/>
      <c r="E868" s="143"/>
      <c r="F868" s="144"/>
      <c r="G868" s="91">
        <v>4131</v>
      </c>
      <c r="H868" s="91"/>
      <c r="I868" s="91"/>
      <c r="J868" s="92" t="s">
        <v>45</v>
      </c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79">
        <v>7000</v>
      </c>
      <c r="Y868" s="79"/>
      <c r="Z868" s="79"/>
      <c r="AA868" s="79"/>
      <c r="AB868" s="79"/>
      <c r="AC868" s="80"/>
      <c r="AD868" s="79">
        <v>5410.38</v>
      </c>
      <c r="AE868" s="79"/>
      <c r="AF868" s="79"/>
      <c r="AG868" s="79"/>
      <c r="AH868" s="79"/>
      <c r="AI868" s="80"/>
      <c r="AJ868" s="71">
        <f t="shared" si="34"/>
        <v>77.291142857142859</v>
      </c>
      <c r="AK868" s="72"/>
    </row>
    <row r="869" spans="1:37" ht="18" customHeight="1">
      <c r="A869" s="149"/>
      <c r="B869" s="232"/>
      <c r="C869" s="90">
        <v>860</v>
      </c>
      <c r="D869" s="90"/>
      <c r="E869" s="143"/>
      <c r="F869" s="144"/>
      <c r="G869" s="91">
        <v>4133</v>
      </c>
      <c r="H869" s="91"/>
      <c r="I869" s="91"/>
      <c r="J869" s="92" t="s">
        <v>46</v>
      </c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79">
        <v>8000</v>
      </c>
      <c r="Y869" s="79"/>
      <c r="Z869" s="79"/>
      <c r="AA869" s="79"/>
      <c r="AB869" s="79"/>
      <c r="AC869" s="80"/>
      <c r="AD869" s="79">
        <v>4784.45</v>
      </c>
      <c r="AE869" s="79"/>
      <c r="AF869" s="79"/>
      <c r="AG869" s="79"/>
      <c r="AH869" s="79"/>
      <c r="AI869" s="80"/>
      <c r="AJ869" s="71">
        <f t="shared" si="34"/>
        <v>59.805624999999992</v>
      </c>
      <c r="AK869" s="72"/>
    </row>
    <row r="870" spans="1:37" ht="18" customHeight="1">
      <c r="A870" s="149"/>
      <c r="B870" s="232"/>
      <c r="C870" s="90">
        <v>435</v>
      </c>
      <c r="D870" s="90"/>
      <c r="E870" s="143"/>
      <c r="F870" s="144"/>
      <c r="G870" s="91">
        <v>4134</v>
      </c>
      <c r="H870" s="91"/>
      <c r="I870" s="91"/>
      <c r="J870" s="217" t="s">
        <v>47</v>
      </c>
      <c r="K870" s="217"/>
      <c r="L870" s="217"/>
      <c r="M870" s="217"/>
      <c r="N870" s="217"/>
      <c r="O870" s="217"/>
      <c r="P870" s="217"/>
      <c r="Q870" s="217"/>
      <c r="R870" s="217"/>
      <c r="S870" s="217"/>
      <c r="T870" s="217"/>
      <c r="U870" s="217"/>
      <c r="V870" s="217"/>
      <c r="W870" s="217"/>
      <c r="X870" s="79">
        <v>24000</v>
      </c>
      <c r="Y870" s="79"/>
      <c r="Z870" s="79"/>
      <c r="AA870" s="79"/>
      <c r="AB870" s="79"/>
      <c r="AC870" s="80"/>
      <c r="AD870" s="79">
        <v>17535.080000000002</v>
      </c>
      <c r="AE870" s="79"/>
      <c r="AF870" s="79"/>
      <c r="AG870" s="79"/>
      <c r="AH870" s="79"/>
      <c r="AI870" s="80"/>
      <c r="AJ870" s="71">
        <f t="shared" si="34"/>
        <v>73.062833333333344</v>
      </c>
      <c r="AK870" s="72"/>
    </row>
    <row r="871" spans="1:37" ht="18" customHeight="1">
      <c r="A871" s="116"/>
      <c r="B871" s="117"/>
      <c r="C871" s="122"/>
      <c r="D871" s="122"/>
      <c r="E871" s="127">
        <v>414</v>
      </c>
      <c r="F871" s="127"/>
      <c r="G871" s="216" t="s">
        <v>49</v>
      </c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85">
        <f>SUM(X872:AC877)</f>
        <v>44800</v>
      </c>
      <c r="Y871" s="86"/>
      <c r="Z871" s="86"/>
      <c r="AA871" s="86"/>
      <c r="AB871" s="86"/>
      <c r="AC871" s="87"/>
      <c r="AD871" s="85">
        <f>SUM(AD872:AI877)</f>
        <v>37539.71</v>
      </c>
      <c r="AE871" s="86"/>
      <c r="AF871" s="86"/>
      <c r="AG871" s="86"/>
      <c r="AH871" s="86"/>
      <c r="AI871" s="87"/>
      <c r="AJ871" s="73">
        <f t="shared" si="34"/>
        <v>83.793995535714288</v>
      </c>
      <c r="AK871" s="74"/>
    </row>
    <row r="872" spans="1:37" ht="18" customHeight="1">
      <c r="A872" s="118"/>
      <c r="B872" s="91"/>
      <c r="C872" s="90">
        <v>860</v>
      </c>
      <c r="D872" s="90"/>
      <c r="E872" s="128"/>
      <c r="F872" s="128"/>
      <c r="G872" s="91">
        <v>4141</v>
      </c>
      <c r="H872" s="91"/>
      <c r="I872" s="91"/>
      <c r="J872" s="92" t="s">
        <v>50</v>
      </c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79">
        <v>1000</v>
      </c>
      <c r="Y872" s="79"/>
      <c r="Z872" s="79"/>
      <c r="AA872" s="79"/>
      <c r="AB872" s="79"/>
      <c r="AC872" s="80"/>
      <c r="AD872" s="79">
        <v>234</v>
      </c>
      <c r="AE872" s="79"/>
      <c r="AF872" s="79"/>
      <c r="AG872" s="79"/>
      <c r="AH872" s="79"/>
      <c r="AI872" s="80"/>
      <c r="AJ872" s="71">
        <f t="shared" si="34"/>
        <v>23.400000000000002</v>
      </c>
      <c r="AK872" s="72"/>
    </row>
    <row r="873" spans="1:37" ht="18" customHeight="1">
      <c r="A873" s="118"/>
      <c r="B873" s="91"/>
      <c r="C873" s="90">
        <v>460</v>
      </c>
      <c r="D873" s="90"/>
      <c r="E873" s="128"/>
      <c r="F873" s="128"/>
      <c r="G873" s="91">
        <v>4143</v>
      </c>
      <c r="H873" s="91"/>
      <c r="I873" s="91"/>
      <c r="J873" s="92" t="s">
        <v>52</v>
      </c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79">
        <v>3200</v>
      </c>
      <c r="Y873" s="79"/>
      <c r="Z873" s="79"/>
      <c r="AA873" s="79"/>
      <c r="AB873" s="79"/>
      <c r="AC873" s="80"/>
      <c r="AD873" s="79">
        <v>3256.21</v>
      </c>
      <c r="AE873" s="79"/>
      <c r="AF873" s="79"/>
      <c r="AG873" s="79"/>
      <c r="AH873" s="79"/>
      <c r="AI873" s="80"/>
      <c r="AJ873" s="71">
        <f t="shared" si="34"/>
        <v>101.7565625</v>
      </c>
      <c r="AK873" s="72"/>
    </row>
    <row r="874" spans="1:37" ht="18" customHeight="1">
      <c r="A874" s="119"/>
      <c r="B874" s="120"/>
      <c r="C874" s="93">
        <v>860</v>
      </c>
      <c r="D874" s="94"/>
      <c r="E874" s="129"/>
      <c r="F874" s="129"/>
      <c r="G874" s="262">
        <v>4145</v>
      </c>
      <c r="H874" s="263"/>
      <c r="I874" s="264"/>
      <c r="J874" s="95" t="s">
        <v>169</v>
      </c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113"/>
      <c r="X874" s="100">
        <v>10500</v>
      </c>
      <c r="Y874" s="101"/>
      <c r="Z874" s="101"/>
      <c r="AA874" s="101"/>
      <c r="AB874" s="101"/>
      <c r="AC874" s="102"/>
      <c r="AD874" s="103">
        <v>6656.61</v>
      </c>
      <c r="AE874" s="101"/>
      <c r="AF874" s="101"/>
      <c r="AG874" s="101"/>
      <c r="AH874" s="101"/>
      <c r="AI874" s="102"/>
      <c r="AJ874" s="71">
        <f>AD874/X874*100</f>
        <v>63.396285714285717</v>
      </c>
      <c r="AK874" s="72"/>
    </row>
    <row r="875" spans="1:37" ht="18" customHeight="1">
      <c r="A875" s="119"/>
      <c r="B875" s="120"/>
      <c r="C875" s="90">
        <v>860</v>
      </c>
      <c r="D875" s="90"/>
      <c r="E875" s="129"/>
      <c r="F875" s="129"/>
      <c r="G875" s="91">
        <v>4147</v>
      </c>
      <c r="H875" s="91"/>
      <c r="I875" s="91"/>
      <c r="J875" s="92" t="s">
        <v>174</v>
      </c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79">
        <v>3000</v>
      </c>
      <c r="Y875" s="79"/>
      <c r="Z875" s="79"/>
      <c r="AA875" s="79"/>
      <c r="AB875" s="79"/>
      <c r="AC875" s="80"/>
      <c r="AD875" s="79">
        <v>2629.94</v>
      </c>
      <c r="AE875" s="79"/>
      <c r="AF875" s="79"/>
      <c r="AG875" s="79"/>
      <c r="AH875" s="79"/>
      <c r="AI875" s="80"/>
      <c r="AJ875" s="71">
        <f>AD875/X875*100</f>
        <v>87.664666666666662</v>
      </c>
      <c r="AK875" s="72"/>
    </row>
    <row r="876" spans="1:37" ht="18" customHeight="1">
      <c r="A876" s="119"/>
      <c r="B876" s="120"/>
      <c r="C876" s="90">
        <v>460</v>
      </c>
      <c r="D876" s="90"/>
      <c r="E876" s="129"/>
      <c r="F876" s="129"/>
      <c r="G876" s="91">
        <v>4148</v>
      </c>
      <c r="H876" s="91"/>
      <c r="I876" s="91"/>
      <c r="J876" s="92" t="s">
        <v>56</v>
      </c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79">
        <v>500</v>
      </c>
      <c r="Y876" s="79"/>
      <c r="Z876" s="79"/>
      <c r="AA876" s="79"/>
      <c r="AB876" s="79"/>
      <c r="AC876" s="80"/>
      <c r="AD876" s="79">
        <v>0</v>
      </c>
      <c r="AE876" s="79"/>
      <c r="AF876" s="79"/>
      <c r="AG876" s="79"/>
      <c r="AH876" s="79"/>
      <c r="AI876" s="80"/>
      <c r="AJ876" s="71">
        <f>AD876/X876*100</f>
        <v>0</v>
      </c>
      <c r="AK876" s="72"/>
    </row>
    <row r="877" spans="1:37" ht="18" customHeight="1">
      <c r="A877" s="121"/>
      <c r="B877" s="67"/>
      <c r="C877" s="66">
        <v>860</v>
      </c>
      <c r="D877" s="66"/>
      <c r="E877" s="130"/>
      <c r="F877" s="130"/>
      <c r="G877" s="67">
        <v>4149</v>
      </c>
      <c r="H877" s="67"/>
      <c r="I877" s="67"/>
      <c r="J877" s="68" t="s">
        <v>57</v>
      </c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9">
        <v>26600</v>
      </c>
      <c r="Y877" s="69"/>
      <c r="Z877" s="69"/>
      <c r="AA877" s="69"/>
      <c r="AB877" s="69"/>
      <c r="AC877" s="70"/>
      <c r="AD877" s="69">
        <v>24762.95</v>
      </c>
      <c r="AE877" s="69"/>
      <c r="AF877" s="69"/>
      <c r="AG877" s="69"/>
      <c r="AH877" s="69"/>
      <c r="AI877" s="70"/>
      <c r="AJ877" s="71">
        <f t="shared" si="34"/>
        <v>93.093796992481202</v>
      </c>
      <c r="AK877" s="72"/>
    </row>
    <row r="878" spans="1:37" ht="18" customHeight="1">
      <c r="A878" s="147"/>
      <c r="B878" s="231"/>
      <c r="C878" s="135"/>
      <c r="D878" s="136"/>
      <c r="E878" s="123">
        <v>417</v>
      </c>
      <c r="F878" s="124"/>
      <c r="G878" s="216" t="s">
        <v>167</v>
      </c>
      <c r="H878" s="216"/>
      <c r="I878" s="216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  <c r="X878" s="200">
        <f>X879</f>
        <v>3500</v>
      </c>
      <c r="Y878" s="201"/>
      <c r="Z878" s="201"/>
      <c r="AA878" s="201"/>
      <c r="AB878" s="201"/>
      <c r="AC878" s="201"/>
      <c r="AD878" s="201">
        <f>AD879</f>
        <v>3443.42</v>
      </c>
      <c r="AE878" s="201"/>
      <c r="AF878" s="201"/>
      <c r="AG878" s="201"/>
      <c r="AH878" s="201"/>
      <c r="AI878" s="201"/>
      <c r="AJ878" s="299">
        <f>AD878/X878*100</f>
        <v>98.383428571428581</v>
      </c>
      <c r="AK878" s="299"/>
    </row>
    <row r="879" spans="1:37" ht="18" customHeight="1">
      <c r="A879" s="151"/>
      <c r="B879" s="233"/>
      <c r="C879" s="272">
        <v>133</v>
      </c>
      <c r="D879" s="273"/>
      <c r="E879" s="125"/>
      <c r="F879" s="126"/>
      <c r="G879" s="67">
        <v>4153</v>
      </c>
      <c r="H879" s="67"/>
      <c r="I879" s="67"/>
      <c r="J879" s="68" t="s">
        <v>175</v>
      </c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70">
        <v>3500</v>
      </c>
      <c r="Y879" s="197"/>
      <c r="Z879" s="197"/>
      <c r="AA879" s="197"/>
      <c r="AB879" s="197"/>
      <c r="AC879" s="197"/>
      <c r="AD879" s="197">
        <v>3443.42</v>
      </c>
      <c r="AE879" s="197"/>
      <c r="AF879" s="197"/>
      <c r="AG879" s="197"/>
      <c r="AH879" s="197"/>
      <c r="AI879" s="197"/>
      <c r="AJ879" s="195">
        <f>AD879/X879*100</f>
        <v>98.383428571428581</v>
      </c>
      <c r="AK879" s="195"/>
    </row>
    <row r="880" spans="1:37" ht="18" customHeight="1">
      <c r="A880" s="116"/>
      <c r="B880" s="117"/>
      <c r="C880" s="122"/>
      <c r="D880" s="122"/>
      <c r="E880" s="127">
        <v>419</v>
      </c>
      <c r="F880" s="127"/>
      <c r="G880" s="132" t="s">
        <v>66</v>
      </c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4"/>
      <c r="X880" s="85">
        <f>X881+X882</f>
        <v>60150</v>
      </c>
      <c r="Y880" s="86"/>
      <c r="Z880" s="86"/>
      <c r="AA880" s="86"/>
      <c r="AB880" s="86"/>
      <c r="AC880" s="87"/>
      <c r="AD880" s="85">
        <f>AD881+AD882</f>
        <v>51921.72</v>
      </c>
      <c r="AE880" s="86"/>
      <c r="AF880" s="86"/>
      <c r="AG880" s="86"/>
      <c r="AH880" s="86"/>
      <c r="AI880" s="87"/>
      <c r="AJ880" s="73">
        <f t="shared" si="34"/>
        <v>86.320399002493758</v>
      </c>
      <c r="AK880" s="74"/>
    </row>
    <row r="881" spans="1:37" ht="18" customHeight="1">
      <c r="A881" s="269"/>
      <c r="B881" s="270"/>
      <c r="C881" s="93">
        <v>860</v>
      </c>
      <c r="D881" s="94"/>
      <c r="E881" s="131"/>
      <c r="F881" s="131"/>
      <c r="G881" s="262">
        <v>4191</v>
      </c>
      <c r="H881" s="263"/>
      <c r="I881" s="263"/>
      <c r="J881" s="96" t="s">
        <v>157</v>
      </c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113"/>
      <c r="X881" s="100">
        <v>55150</v>
      </c>
      <c r="Y881" s="101"/>
      <c r="Z881" s="101"/>
      <c r="AA881" s="101"/>
      <c r="AB881" s="101"/>
      <c r="AC881" s="102"/>
      <c r="AD881" s="103">
        <v>46975.3</v>
      </c>
      <c r="AE881" s="101"/>
      <c r="AF881" s="101"/>
      <c r="AG881" s="101"/>
      <c r="AH881" s="101"/>
      <c r="AI881" s="102"/>
      <c r="AJ881" s="71">
        <f t="shared" si="34"/>
        <v>85.177334542157752</v>
      </c>
      <c r="AK881" s="72"/>
    </row>
    <row r="882" spans="1:37" ht="18" customHeight="1">
      <c r="A882" s="119"/>
      <c r="B882" s="120"/>
      <c r="C882" s="219">
        <v>860</v>
      </c>
      <c r="D882" s="219"/>
      <c r="E882" s="129"/>
      <c r="F882" s="129"/>
      <c r="G882" s="120">
        <v>4196</v>
      </c>
      <c r="H882" s="120"/>
      <c r="I882" s="120"/>
      <c r="J882" s="165" t="s">
        <v>69</v>
      </c>
      <c r="K882" s="165"/>
      <c r="L882" s="165"/>
      <c r="M882" s="165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6">
        <v>5000</v>
      </c>
      <c r="Y882" s="166"/>
      <c r="Z882" s="166"/>
      <c r="AA882" s="166"/>
      <c r="AB882" s="166"/>
      <c r="AC882" s="167"/>
      <c r="AD882" s="166">
        <v>4946.42</v>
      </c>
      <c r="AE882" s="166"/>
      <c r="AF882" s="166"/>
      <c r="AG882" s="166"/>
      <c r="AH882" s="166"/>
      <c r="AI882" s="167"/>
      <c r="AJ882" s="182">
        <f t="shared" si="34"/>
        <v>98.928400000000011</v>
      </c>
      <c r="AK882" s="183"/>
    </row>
    <row r="883" spans="1:37" ht="25.5" customHeight="1">
      <c r="A883" s="147"/>
      <c r="B883" s="231"/>
      <c r="C883" s="135"/>
      <c r="D883" s="136"/>
      <c r="E883" s="123">
        <v>431</v>
      </c>
      <c r="F883" s="124"/>
      <c r="G883" s="215" t="s">
        <v>70</v>
      </c>
      <c r="H883" s="215"/>
      <c r="I883" s="215"/>
      <c r="J883" s="215"/>
      <c r="K883" s="215"/>
      <c r="L883" s="215"/>
      <c r="M883" s="215"/>
      <c r="N883" s="215"/>
      <c r="O883" s="215"/>
      <c r="P883" s="215"/>
      <c r="Q883" s="215"/>
      <c r="R883" s="215"/>
      <c r="S883" s="215"/>
      <c r="T883" s="215"/>
      <c r="U883" s="215"/>
      <c r="V883" s="215"/>
      <c r="W883" s="215"/>
      <c r="X883" s="324">
        <f>X884+X885</f>
        <v>121850</v>
      </c>
      <c r="Y883" s="324"/>
      <c r="Z883" s="324"/>
      <c r="AA883" s="324"/>
      <c r="AB883" s="324"/>
      <c r="AC883" s="200"/>
      <c r="AD883" s="324">
        <f>AD884+AD885</f>
        <v>63568</v>
      </c>
      <c r="AE883" s="324"/>
      <c r="AF883" s="324"/>
      <c r="AG883" s="324"/>
      <c r="AH883" s="324"/>
      <c r="AI883" s="200"/>
      <c r="AJ883" s="277">
        <f t="shared" ref="AJ883:AJ886" si="35">AD883/X883*100</f>
        <v>52.169060320065654</v>
      </c>
      <c r="AK883" s="154"/>
    </row>
    <row r="884" spans="1:37" ht="18" customHeight="1">
      <c r="A884" s="149"/>
      <c r="B884" s="232"/>
      <c r="C884" s="93">
        <v>860</v>
      </c>
      <c r="D884" s="94"/>
      <c r="E884" s="143"/>
      <c r="F884" s="144"/>
      <c r="G884" s="91">
        <v>4314</v>
      </c>
      <c r="H884" s="91"/>
      <c r="I884" s="91"/>
      <c r="J884" s="92" t="s">
        <v>72</v>
      </c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79">
        <v>54350</v>
      </c>
      <c r="Y884" s="79"/>
      <c r="Z884" s="79"/>
      <c r="AA884" s="79"/>
      <c r="AB884" s="79"/>
      <c r="AC884" s="80"/>
      <c r="AD884" s="103">
        <v>48243.3</v>
      </c>
      <c r="AE884" s="101"/>
      <c r="AF884" s="101"/>
      <c r="AG884" s="101"/>
      <c r="AH884" s="101"/>
      <c r="AI884" s="102"/>
      <c r="AJ884" s="71">
        <f t="shared" si="35"/>
        <v>88.764121435142599</v>
      </c>
      <c r="AK884" s="72"/>
    </row>
    <row r="885" spans="1:37" ht="18" customHeight="1">
      <c r="A885" s="151"/>
      <c r="B885" s="233"/>
      <c r="C885" s="647">
        <v>860</v>
      </c>
      <c r="D885" s="648"/>
      <c r="E885" s="125"/>
      <c r="F885" s="126"/>
      <c r="G885" s="505">
        <v>4319</v>
      </c>
      <c r="H885" s="505"/>
      <c r="I885" s="505"/>
      <c r="J885" s="651" t="s">
        <v>155</v>
      </c>
      <c r="K885" s="651"/>
      <c r="L885" s="651"/>
      <c r="M885" s="651"/>
      <c r="N885" s="651"/>
      <c r="O885" s="651"/>
      <c r="P885" s="651"/>
      <c r="Q885" s="651"/>
      <c r="R885" s="651"/>
      <c r="S885" s="651"/>
      <c r="T885" s="651"/>
      <c r="U885" s="651"/>
      <c r="V885" s="651"/>
      <c r="W885" s="651"/>
      <c r="X885" s="172">
        <v>67500</v>
      </c>
      <c r="Y885" s="172"/>
      <c r="Z885" s="172"/>
      <c r="AA885" s="172"/>
      <c r="AB885" s="172"/>
      <c r="AC885" s="173"/>
      <c r="AD885" s="364">
        <v>15324.7</v>
      </c>
      <c r="AE885" s="365"/>
      <c r="AF885" s="365"/>
      <c r="AG885" s="365"/>
      <c r="AH885" s="365"/>
      <c r="AI885" s="366"/>
      <c r="AJ885" s="229">
        <f t="shared" si="35"/>
        <v>22.703259259259259</v>
      </c>
      <c r="AK885" s="230"/>
    </row>
    <row r="886" spans="1:37" ht="18" customHeight="1">
      <c r="A886" s="137">
        <v>19</v>
      </c>
      <c r="B886" s="138"/>
      <c r="C886" s="114" t="s">
        <v>95</v>
      </c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205">
        <f>SUM(X858+X864+X867+X871+X878+X880+X883)</f>
        <v>778800</v>
      </c>
      <c r="Y886" s="206"/>
      <c r="Z886" s="206"/>
      <c r="AA886" s="206"/>
      <c r="AB886" s="206"/>
      <c r="AC886" s="207"/>
      <c r="AD886" s="205">
        <f>SUM(AD858+AD864+AD867+AD871+AD878+AD880+AD883)</f>
        <v>657820.94999999995</v>
      </c>
      <c r="AE886" s="206"/>
      <c r="AF886" s="206"/>
      <c r="AG886" s="206"/>
      <c r="AH886" s="206"/>
      <c r="AI886" s="207"/>
      <c r="AJ886" s="168">
        <f t="shared" si="35"/>
        <v>84.465966872110926</v>
      </c>
      <c r="AK886" s="169"/>
    </row>
    <row r="887" spans="1:37" ht="18" customHeight="1">
      <c r="A887" s="139"/>
      <c r="B887" s="140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208"/>
      <c r="Y887" s="209"/>
      <c r="Z887" s="209"/>
      <c r="AA887" s="209"/>
      <c r="AB887" s="209"/>
      <c r="AC887" s="210"/>
      <c r="AD887" s="208"/>
      <c r="AE887" s="209"/>
      <c r="AF887" s="209"/>
      <c r="AG887" s="209"/>
      <c r="AH887" s="209"/>
      <c r="AI887" s="210"/>
      <c r="AJ887" s="170" t="e">
        <f t="shared" si="34"/>
        <v>#DIV/0!</v>
      </c>
      <c r="AK887" s="171"/>
    </row>
    <row r="894" spans="1:37" ht="0.75" customHeight="1"/>
    <row r="895" spans="1:37" ht="18" customHeight="1">
      <c r="A895" s="88" t="s">
        <v>90</v>
      </c>
      <c r="B895" s="81"/>
      <c r="C895" s="81" t="s">
        <v>91</v>
      </c>
      <c r="D895" s="81"/>
      <c r="E895" s="203" t="s">
        <v>92</v>
      </c>
      <c r="F895" s="203"/>
      <c r="G895" s="81" t="s">
        <v>92</v>
      </c>
      <c r="H895" s="81"/>
      <c r="I895" s="81" t="s">
        <v>93</v>
      </c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 t="s">
        <v>200</v>
      </c>
      <c r="Y895" s="81"/>
      <c r="Z895" s="81"/>
      <c r="AA895" s="81"/>
      <c r="AB895" s="81"/>
      <c r="AC895" s="82"/>
      <c r="AD895" s="81" t="s">
        <v>198</v>
      </c>
      <c r="AE895" s="81"/>
      <c r="AF895" s="81"/>
      <c r="AG895" s="81"/>
      <c r="AH895" s="81"/>
      <c r="AI895" s="82"/>
      <c r="AJ895" s="75" t="s">
        <v>123</v>
      </c>
      <c r="AK895" s="76"/>
    </row>
    <row r="896" spans="1:37" ht="18" customHeight="1">
      <c r="A896" s="89"/>
      <c r="B896" s="83"/>
      <c r="C896" s="83"/>
      <c r="D896" s="83"/>
      <c r="E896" s="204"/>
      <c r="F896" s="204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4"/>
      <c r="AD896" s="83"/>
      <c r="AE896" s="83"/>
      <c r="AF896" s="83"/>
      <c r="AG896" s="83"/>
      <c r="AH896" s="83"/>
      <c r="AI896" s="84"/>
      <c r="AJ896" s="77"/>
      <c r="AK896" s="78"/>
    </row>
    <row r="897" spans="1:37" ht="18" customHeight="1">
      <c r="A897" s="211">
        <v>20</v>
      </c>
      <c r="B897" s="212"/>
      <c r="C897" s="221" t="s">
        <v>113</v>
      </c>
      <c r="D897" s="222"/>
      <c r="E897" s="222"/>
      <c r="F897" s="222"/>
      <c r="G897" s="222"/>
      <c r="H897" s="222"/>
      <c r="I897" s="222"/>
      <c r="J897" s="222"/>
      <c r="K897" s="222"/>
      <c r="L897" s="222"/>
      <c r="M897" s="222"/>
      <c r="N897" s="222"/>
      <c r="O897" s="222"/>
      <c r="P897" s="222"/>
      <c r="Q897" s="222"/>
      <c r="R897" s="222"/>
      <c r="S897" s="222"/>
      <c r="T897" s="222"/>
      <c r="U897" s="222"/>
      <c r="V897" s="222"/>
      <c r="W897" s="222"/>
      <c r="X897" s="222"/>
      <c r="Y897" s="222"/>
      <c r="Z897" s="222"/>
      <c r="AA897" s="222"/>
      <c r="AB897" s="222"/>
      <c r="AC897" s="222"/>
      <c r="AD897" s="222"/>
      <c r="AE897" s="222"/>
      <c r="AF897" s="222"/>
      <c r="AG897" s="222"/>
      <c r="AH897" s="222"/>
      <c r="AI897" s="222"/>
      <c r="AJ897" s="222"/>
      <c r="AK897" s="223"/>
    </row>
    <row r="898" spans="1:37" ht="18" customHeight="1">
      <c r="A898" s="213"/>
      <c r="B898" s="214"/>
      <c r="C898" s="224"/>
      <c r="D898" s="225"/>
      <c r="E898" s="225"/>
      <c r="F898" s="225"/>
      <c r="G898" s="225"/>
      <c r="H898" s="225"/>
      <c r="I898" s="225"/>
      <c r="J898" s="225"/>
      <c r="K898" s="225"/>
      <c r="L898" s="225"/>
      <c r="M898" s="225"/>
      <c r="N898" s="225"/>
      <c r="O898" s="225"/>
      <c r="P898" s="225"/>
      <c r="Q898" s="225"/>
      <c r="R898" s="225"/>
      <c r="S898" s="225"/>
      <c r="T898" s="225"/>
      <c r="U898" s="225"/>
      <c r="V898" s="225"/>
      <c r="W898" s="225"/>
      <c r="X898" s="225"/>
      <c r="Y898" s="225"/>
      <c r="Z898" s="225"/>
      <c r="AA898" s="225"/>
      <c r="AB898" s="225"/>
      <c r="AC898" s="225"/>
      <c r="AD898" s="225"/>
      <c r="AE898" s="225"/>
      <c r="AF898" s="225"/>
      <c r="AG898" s="225"/>
      <c r="AH898" s="225"/>
      <c r="AI898" s="225"/>
      <c r="AJ898" s="225"/>
      <c r="AK898" s="226"/>
    </row>
    <row r="899" spans="1:37" ht="18" customHeight="1">
      <c r="A899" s="116"/>
      <c r="B899" s="117"/>
      <c r="C899" s="122"/>
      <c r="D899" s="122"/>
      <c r="E899" s="127">
        <v>411</v>
      </c>
      <c r="F899" s="127"/>
      <c r="G899" s="215" t="s">
        <v>33</v>
      </c>
      <c r="H899" s="215"/>
      <c r="I899" s="215"/>
      <c r="J899" s="215"/>
      <c r="K899" s="215"/>
      <c r="L899" s="215"/>
      <c r="M899" s="215"/>
      <c r="N899" s="215"/>
      <c r="O899" s="215"/>
      <c r="P899" s="215"/>
      <c r="Q899" s="215"/>
      <c r="R899" s="215"/>
      <c r="S899" s="215"/>
      <c r="T899" s="215"/>
      <c r="U899" s="215"/>
      <c r="V899" s="215"/>
      <c r="W899" s="215"/>
      <c r="X899" s="85">
        <f>SUM(X900:X904)</f>
        <v>91700</v>
      </c>
      <c r="Y899" s="86"/>
      <c r="Z899" s="86"/>
      <c r="AA899" s="86"/>
      <c r="AB899" s="86"/>
      <c r="AC899" s="87"/>
      <c r="AD899" s="85">
        <f>SUM(AD900:AD904)</f>
        <v>89467.11</v>
      </c>
      <c r="AE899" s="86"/>
      <c r="AF899" s="86"/>
      <c r="AG899" s="86"/>
      <c r="AH899" s="86"/>
      <c r="AI899" s="87"/>
      <c r="AJ899" s="73">
        <f t="shared" ref="AJ899:AJ928" si="36">AD899/X899*100</f>
        <v>97.565005452562701</v>
      </c>
      <c r="AK899" s="74"/>
    </row>
    <row r="900" spans="1:37" ht="18" customHeight="1">
      <c r="A900" s="118"/>
      <c r="B900" s="91"/>
      <c r="C900" s="90">
        <v>860</v>
      </c>
      <c r="D900" s="90"/>
      <c r="E900" s="128"/>
      <c r="F900" s="128"/>
      <c r="G900" s="91">
        <v>4111</v>
      </c>
      <c r="H900" s="91"/>
      <c r="I900" s="91"/>
      <c r="J900" s="92" t="s">
        <v>34</v>
      </c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79">
        <v>55100</v>
      </c>
      <c r="Y900" s="79"/>
      <c r="Z900" s="79"/>
      <c r="AA900" s="79"/>
      <c r="AB900" s="79"/>
      <c r="AC900" s="80"/>
      <c r="AD900" s="79">
        <v>53770.05</v>
      </c>
      <c r="AE900" s="79"/>
      <c r="AF900" s="79"/>
      <c r="AG900" s="79"/>
      <c r="AH900" s="79"/>
      <c r="AI900" s="80"/>
      <c r="AJ900" s="71">
        <f t="shared" si="36"/>
        <v>97.586297640653356</v>
      </c>
      <c r="AK900" s="72"/>
    </row>
    <row r="901" spans="1:37" ht="18" customHeight="1">
      <c r="A901" s="118"/>
      <c r="B901" s="91"/>
      <c r="C901" s="90">
        <v>860</v>
      </c>
      <c r="D901" s="90"/>
      <c r="E901" s="128"/>
      <c r="F901" s="128"/>
      <c r="G901" s="91">
        <v>4112</v>
      </c>
      <c r="H901" s="91"/>
      <c r="I901" s="91"/>
      <c r="J901" s="217" t="s">
        <v>35</v>
      </c>
      <c r="K901" s="217"/>
      <c r="L901" s="217"/>
      <c r="M901" s="217"/>
      <c r="N901" s="217"/>
      <c r="O901" s="217"/>
      <c r="P901" s="217"/>
      <c r="Q901" s="217"/>
      <c r="R901" s="217"/>
      <c r="S901" s="217"/>
      <c r="T901" s="217"/>
      <c r="U901" s="217"/>
      <c r="V901" s="217"/>
      <c r="W901" s="217"/>
      <c r="X901" s="79">
        <v>7800</v>
      </c>
      <c r="Y901" s="79"/>
      <c r="Z901" s="79"/>
      <c r="AA901" s="79"/>
      <c r="AB901" s="79"/>
      <c r="AC901" s="80"/>
      <c r="AD901" s="79">
        <v>7459.61</v>
      </c>
      <c r="AE901" s="79"/>
      <c r="AF901" s="79"/>
      <c r="AG901" s="79"/>
      <c r="AH901" s="79"/>
      <c r="AI901" s="80"/>
      <c r="AJ901" s="71">
        <f t="shared" si="36"/>
        <v>95.63602564102564</v>
      </c>
      <c r="AK901" s="72"/>
    </row>
    <row r="902" spans="1:37" ht="18" customHeight="1">
      <c r="A902" s="118"/>
      <c r="B902" s="91"/>
      <c r="C902" s="90">
        <v>860</v>
      </c>
      <c r="D902" s="90"/>
      <c r="E902" s="128"/>
      <c r="F902" s="128"/>
      <c r="G902" s="91">
        <v>4113</v>
      </c>
      <c r="H902" s="91"/>
      <c r="I902" s="91"/>
      <c r="J902" s="92" t="s">
        <v>36</v>
      </c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79">
        <v>19900</v>
      </c>
      <c r="Y902" s="79"/>
      <c r="Z902" s="79"/>
      <c r="AA902" s="79"/>
      <c r="AB902" s="79"/>
      <c r="AC902" s="80"/>
      <c r="AD902" s="79">
        <v>19561.419999999998</v>
      </c>
      <c r="AE902" s="79"/>
      <c r="AF902" s="79"/>
      <c r="AG902" s="79"/>
      <c r="AH902" s="79"/>
      <c r="AI902" s="80"/>
      <c r="AJ902" s="71">
        <f t="shared" si="36"/>
        <v>98.29859296482411</v>
      </c>
      <c r="AK902" s="72"/>
    </row>
    <row r="903" spans="1:37" ht="18" customHeight="1">
      <c r="A903" s="118"/>
      <c r="B903" s="91"/>
      <c r="C903" s="90">
        <v>860</v>
      </c>
      <c r="D903" s="90"/>
      <c r="E903" s="128"/>
      <c r="F903" s="128"/>
      <c r="G903" s="91">
        <v>4114</v>
      </c>
      <c r="H903" s="91"/>
      <c r="I903" s="91"/>
      <c r="J903" s="92" t="s">
        <v>37</v>
      </c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79">
        <v>7700</v>
      </c>
      <c r="Y903" s="79"/>
      <c r="Z903" s="79"/>
      <c r="AA903" s="79"/>
      <c r="AB903" s="79"/>
      <c r="AC903" s="80"/>
      <c r="AD903" s="79">
        <v>7556.53</v>
      </c>
      <c r="AE903" s="79"/>
      <c r="AF903" s="79"/>
      <c r="AG903" s="79"/>
      <c r="AH903" s="79"/>
      <c r="AI903" s="80"/>
      <c r="AJ903" s="71">
        <f t="shared" si="36"/>
        <v>98.136753246753244</v>
      </c>
      <c r="AK903" s="72"/>
    </row>
    <row r="904" spans="1:37" ht="18" customHeight="1">
      <c r="A904" s="119"/>
      <c r="B904" s="120"/>
      <c r="C904" s="66">
        <v>860</v>
      </c>
      <c r="D904" s="66"/>
      <c r="E904" s="130"/>
      <c r="F904" s="130"/>
      <c r="G904" s="67">
        <v>4115</v>
      </c>
      <c r="H904" s="67"/>
      <c r="I904" s="67"/>
      <c r="J904" s="68" t="s">
        <v>38</v>
      </c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9">
        <v>1200</v>
      </c>
      <c r="Y904" s="69"/>
      <c r="Z904" s="69"/>
      <c r="AA904" s="69"/>
      <c r="AB904" s="69"/>
      <c r="AC904" s="70"/>
      <c r="AD904" s="69">
        <v>1119.5</v>
      </c>
      <c r="AE904" s="69"/>
      <c r="AF904" s="69"/>
      <c r="AG904" s="69"/>
      <c r="AH904" s="69"/>
      <c r="AI904" s="70"/>
      <c r="AJ904" s="71">
        <f t="shared" si="36"/>
        <v>93.291666666666657</v>
      </c>
      <c r="AK904" s="72"/>
    </row>
    <row r="905" spans="1:37" ht="18" customHeight="1">
      <c r="A905" s="147"/>
      <c r="B905" s="231"/>
      <c r="C905" s="274"/>
      <c r="D905" s="122"/>
      <c r="E905" s="127">
        <v>412</v>
      </c>
      <c r="F905" s="127"/>
      <c r="G905" s="216" t="s">
        <v>39</v>
      </c>
      <c r="H905" s="216"/>
      <c r="I905" s="216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  <c r="X905" s="85">
        <f>SUM(X906:X907)</f>
        <v>14700</v>
      </c>
      <c r="Y905" s="86"/>
      <c r="Z905" s="86"/>
      <c r="AA905" s="86"/>
      <c r="AB905" s="86"/>
      <c r="AC905" s="87"/>
      <c r="AD905" s="85">
        <f>SUM(AD906:AD907)</f>
        <v>13651.5</v>
      </c>
      <c r="AE905" s="86"/>
      <c r="AF905" s="86"/>
      <c r="AG905" s="86"/>
      <c r="AH905" s="86"/>
      <c r="AI905" s="87"/>
      <c r="AJ905" s="73">
        <f t="shared" si="36"/>
        <v>92.867346938775512</v>
      </c>
      <c r="AK905" s="74"/>
    </row>
    <row r="906" spans="1:37" ht="18" customHeight="1">
      <c r="A906" s="149"/>
      <c r="B906" s="232"/>
      <c r="C906" s="94">
        <v>860</v>
      </c>
      <c r="D906" s="90"/>
      <c r="E906" s="128"/>
      <c r="F906" s="128"/>
      <c r="G906" s="91">
        <v>4123</v>
      </c>
      <c r="H906" s="91"/>
      <c r="I906" s="91"/>
      <c r="J906" s="92" t="s">
        <v>40</v>
      </c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79">
        <v>4000</v>
      </c>
      <c r="Y906" s="79"/>
      <c r="Z906" s="79"/>
      <c r="AA906" s="79"/>
      <c r="AB906" s="79"/>
      <c r="AC906" s="80"/>
      <c r="AD906" s="79">
        <v>3917.34</v>
      </c>
      <c r="AE906" s="79"/>
      <c r="AF906" s="79"/>
      <c r="AG906" s="79"/>
      <c r="AH906" s="79"/>
      <c r="AI906" s="80"/>
      <c r="AJ906" s="71">
        <f t="shared" si="36"/>
        <v>97.933500000000009</v>
      </c>
      <c r="AK906" s="72"/>
    </row>
    <row r="907" spans="1:37" ht="18" customHeight="1">
      <c r="A907" s="149"/>
      <c r="B907" s="232"/>
      <c r="C907" s="273">
        <v>860</v>
      </c>
      <c r="D907" s="66"/>
      <c r="E907" s="130"/>
      <c r="F907" s="130"/>
      <c r="G907" s="67">
        <v>4127</v>
      </c>
      <c r="H907" s="67"/>
      <c r="I907" s="67"/>
      <c r="J907" s="218" t="s">
        <v>43</v>
      </c>
      <c r="K907" s="218"/>
      <c r="L907" s="218"/>
      <c r="M907" s="218"/>
      <c r="N907" s="218"/>
      <c r="O907" s="218"/>
      <c r="P907" s="218"/>
      <c r="Q907" s="218"/>
      <c r="R907" s="218"/>
      <c r="S907" s="218"/>
      <c r="T907" s="218"/>
      <c r="U907" s="218"/>
      <c r="V907" s="218"/>
      <c r="W907" s="218"/>
      <c r="X907" s="69">
        <v>10700</v>
      </c>
      <c r="Y907" s="69"/>
      <c r="Z907" s="69"/>
      <c r="AA907" s="69"/>
      <c r="AB907" s="69"/>
      <c r="AC907" s="70"/>
      <c r="AD907" s="69">
        <v>9734.16</v>
      </c>
      <c r="AE907" s="69"/>
      <c r="AF907" s="69"/>
      <c r="AG907" s="69"/>
      <c r="AH907" s="69"/>
      <c r="AI907" s="70"/>
      <c r="AJ907" s="71">
        <f t="shared" si="36"/>
        <v>90.973457943925226</v>
      </c>
      <c r="AK907" s="72"/>
    </row>
    <row r="908" spans="1:37" ht="18" customHeight="1">
      <c r="A908" s="649"/>
      <c r="B908" s="650"/>
      <c r="C908" s="274"/>
      <c r="D908" s="122"/>
      <c r="E908" s="664">
        <v>413</v>
      </c>
      <c r="F908" s="664"/>
      <c r="G908" s="216" t="s">
        <v>44</v>
      </c>
      <c r="H908" s="216"/>
      <c r="I908" s="216"/>
      <c r="J908" s="216"/>
      <c r="K908" s="216"/>
      <c r="L908" s="216"/>
      <c r="M908" s="216"/>
      <c r="N908" s="216"/>
      <c r="O908" s="216"/>
      <c r="P908" s="216"/>
      <c r="Q908" s="216"/>
      <c r="R908" s="216"/>
      <c r="S908" s="216"/>
      <c r="T908" s="216"/>
      <c r="U908" s="216"/>
      <c r="V908" s="216"/>
      <c r="W908" s="216"/>
      <c r="X908" s="85">
        <f>SUM(X909:AC912)</f>
        <v>9800</v>
      </c>
      <c r="Y908" s="86"/>
      <c r="Z908" s="86"/>
      <c r="AA908" s="86"/>
      <c r="AB908" s="86"/>
      <c r="AC908" s="87"/>
      <c r="AD908" s="85">
        <f>SUM(AD909:AI912)</f>
        <v>7224.07</v>
      </c>
      <c r="AE908" s="86"/>
      <c r="AF908" s="86"/>
      <c r="AG908" s="86"/>
      <c r="AH908" s="86"/>
      <c r="AI908" s="87"/>
      <c r="AJ908" s="73">
        <f t="shared" si="36"/>
        <v>73.715000000000003</v>
      </c>
      <c r="AK908" s="74"/>
    </row>
    <row r="909" spans="1:37" ht="18" customHeight="1">
      <c r="A909" s="275"/>
      <c r="B909" s="276"/>
      <c r="C909" s="94">
        <v>860</v>
      </c>
      <c r="D909" s="90"/>
      <c r="E909" s="508"/>
      <c r="F909" s="508"/>
      <c r="G909" s="91">
        <v>4131</v>
      </c>
      <c r="H909" s="91"/>
      <c r="I909" s="91"/>
      <c r="J909" s="92" t="s">
        <v>45</v>
      </c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79">
        <v>2300</v>
      </c>
      <c r="Y909" s="79"/>
      <c r="Z909" s="79"/>
      <c r="AA909" s="79"/>
      <c r="AB909" s="79"/>
      <c r="AC909" s="80"/>
      <c r="AD909" s="79">
        <v>2234.17</v>
      </c>
      <c r="AE909" s="79"/>
      <c r="AF909" s="79"/>
      <c r="AG909" s="79"/>
      <c r="AH909" s="79"/>
      <c r="AI909" s="80"/>
      <c r="AJ909" s="71">
        <f t="shared" si="36"/>
        <v>97.137826086956522</v>
      </c>
      <c r="AK909" s="72"/>
    </row>
    <row r="910" spans="1:37" ht="18" customHeight="1">
      <c r="A910" s="275"/>
      <c r="B910" s="276"/>
      <c r="C910" s="94">
        <v>860</v>
      </c>
      <c r="D910" s="90"/>
      <c r="E910" s="508"/>
      <c r="F910" s="508"/>
      <c r="G910" s="91">
        <v>4133</v>
      </c>
      <c r="H910" s="91"/>
      <c r="I910" s="91"/>
      <c r="J910" s="92" t="s">
        <v>46</v>
      </c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79">
        <v>1000</v>
      </c>
      <c r="Y910" s="79"/>
      <c r="Z910" s="79"/>
      <c r="AA910" s="79"/>
      <c r="AB910" s="79"/>
      <c r="AC910" s="80"/>
      <c r="AD910" s="79">
        <v>474.69</v>
      </c>
      <c r="AE910" s="79"/>
      <c r="AF910" s="79"/>
      <c r="AG910" s="79"/>
      <c r="AH910" s="79"/>
      <c r="AI910" s="80"/>
      <c r="AJ910" s="71">
        <f t="shared" si="36"/>
        <v>47.469000000000001</v>
      </c>
      <c r="AK910" s="72"/>
    </row>
    <row r="911" spans="1:37" ht="18" customHeight="1">
      <c r="A911" s="275"/>
      <c r="B911" s="276"/>
      <c r="C911" s="90">
        <v>435</v>
      </c>
      <c r="D911" s="90"/>
      <c r="E911" s="508"/>
      <c r="F911" s="508"/>
      <c r="G911" s="91">
        <v>4134</v>
      </c>
      <c r="H911" s="91"/>
      <c r="I911" s="91"/>
      <c r="J911" s="217" t="s">
        <v>47</v>
      </c>
      <c r="K911" s="217"/>
      <c r="L911" s="217"/>
      <c r="M911" s="217"/>
      <c r="N911" s="217"/>
      <c r="O911" s="217"/>
      <c r="P911" s="217"/>
      <c r="Q911" s="217"/>
      <c r="R911" s="217"/>
      <c r="S911" s="217"/>
      <c r="T911" s="217"/>
      <c r="U911" s="217"/>
      <c r="V911" s="217"/>
      <c r="W911" s="217"/>
      <c r="X911" s="79">
        <v>6500</v>
      </c>
      <c r="Y911" s="79"/>
      <c r="Z911" s="79"/>
      <c r="AA911" s="79"/>
      <c r="AB911" s="79"/>
      <c r="AC911" s="80"/>
      <c r="AD911" s="79">
        <v>4515.21</v>
      </c>
      <c r="AE911" s="79"/>
      <c r="AF911" s="79"/>
      <c r="AG911" s="79"/>
      <c r="AH911" s="79"/>
      <c r="AI911" s="80"/>
      <c r="AJ911" s="71">
        <f t="shared" si="36"/>
        <v>69.464769230769235</v>
      </c>
      <c r="AK911" s="72"/>
    </row>
    <row r="912" spans="1:37" ht="18" customHeight="1">
      <c r="A912" s="275"/>
      <c r="B912" s="276"/>
      <c r="C912" s="141">
        <v>434</v>
      </c>
      <c r="D912" s="142"/>
      <c r="E912" s="143"/>
      <c r="F912" s="144"/>
      <c r="G912" s="270">
        <v>4135</v>
      </c>
      <c r="H912" s="270"/>
      <c r="I912" s="270"/>
      <c r="J912" s="271" t="s">
        <v>48</v>
      </c>
      <c r="K912" s="271"/>
      <c r="L912" s="271"/>
      <c r="M912" s="271"/>
      <c r="N912" s="271"/>
      <c r="O912" s="271"/>
      <c r="P912" s="271"/>
      <c r="Q912" s="271"/>
      <c r="R912" s="271"/>
      <c r="S912" s="271"/>
      <c r="T912" s="271"/>
      <c r="U912" s="271"/>
      <c r="V912" s="271"/>
      <c r="W912" s="271"/>
      <c r="X912" s="227">
        <v>0</v>
      </c>
      <c r="Y912" s="227"/>
      <c r="Z912" s="227"/>
      <c r="AA912" s="227"/>
      <c r="AB912" s="227"/>
      <c r="AC912" s="228"/>
      <c r="AD912" s="227">
        <v>0</v>
      </c>
      <c r="AE912" s="227"/>
      <c r="AF912" s="227"/>
      <c r="AG912" s="227"/>
      <c r="AH912" s="227"/>
      <c r="AI912" s="228"/>
      <c r="AJ912" s="71">
        <v>0</v>
      </c>
      <c r="AK912" s="72"/>
    </row>
    <row r="913" spans="1:37" ht="18" customHeight="1">
      <c r="A913" s="269"/>
      <c r="B913" s="270"/>
      <c r="C913" s="122"/>
      <c r="D913" s="122"/>
      <c r="E913" s="127">
        <v>414</v>
      </c>
      <c r="F913" s="127"/>
      <c r="G913" s="216" t="s">
        <v>49</v>
      </c>
      <c r="H913" s="216"/>
      <c r="I913" s="216"/>
      <c r="J913" s="216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  <c r="U913" s="216"/>
      <c r="V913" s="216"/>
      <c r="W913" s="216"/>
      <c r="X913" s="85">
        <f>SUM(X914:X915)</f>
        <v>3300</v>
      </c>
      <c r="Y913" s="86"/>
      <c r="Z913" s="86"/>
      <c r="AA913" s="86"/>
      <c r="AB913" s="86"/>
      <c r="AC913" s="87"/>
      <c r="AD913" s="85">
        <f>SUM(AD914:AD915)</f>
        <v>1413.17</v>
      </c>
      <c r="AE913" s="86"/>
      <c r="AF913" s="86"/>
      <c r="AG913" s="86"/>
      <c r="AH913" s="86"/>
      <c r="AI913" s="87"/>
      <c r="AJ913" s="73">
        <f t="shared" si="36"/>
        <v>42.823333333333338</v>
      </c>
      <c r="AK913" s="74"/>
    </row>
    <row r="914" spans="1:37" ht="18" customHeight="1">
      <c r="A914" s="118"/>
      <c r="B914" s="91"/>
      <c r="C914" s="90">
        <v>460</v>
      </c>
      <c r="D914" s="90"/>
      <c r="E914" s="128"/>
      <c r="F914" s="128"/>
      <c r="G914" s="91">
        <v>4143</v>
      </c>
      <c r="H914" s="91"/>
      <c r="I914" s="91"/>
      <c r="J914" s="92" t="s">
        <v>52</v>
      </c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79">
        <v>1000</v>
      </c>
      <c r="Y914" s="79"/>
      <c r="Z914" s="79"/>
      <c r="AA914" s="79"/>
      <c r="AB914" s="79"/>
      <c r="AC914" s="80"/>
      <c r="AD914" s="79">
        <v>846.22</v>
      </c>
      <c r="AE914" s="79"/>
      <c r="AF914" s="79"/>
      <c r="AG914" s="79"/>
      <c r="AH914" s="79"/>
      <c r="AI914" s="80"/>
      <c r="AJ914" s="71">
        <f t="shared" si="36"/>
        <v>84.622</v>
      </c>
      <c r="AK914" s="72"/>
    </row>
    <row r="915" spans="1:37" ht="18" customHeight="1">
      <c r="A915" s="121"/>
      <c r="B915" s="67"/>
      <c r="C915" s="66">
        <v>860</v>
      </c>
      <c r="D915" s="66"/>
      <c r="E915" s="130"/>
      <c r="F915" s="130"/>
      <c r="G915" s="67">
        <v>4149</v>
      </c>
      <c r="H915" s="67"/>
      <c r="I915" s="67"/>
      <c r="J915" s="68" t="s">
        <v>57</v>
      </c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9">
        <v>2300</v>
      </c>
      <c r="Y915" s="69"/>
      <c r="Z915" s="69"/>
      <c r="AA915" s="69"/>
      <c r="AB915" s="69"/>
      <c r="AC915" s="70"/>
      <c r="AD915" s="69">
        <v>566.95000000000005</v>
      </c>
      <c r="AE915" s="69"/>
      <c r="AF915" s="69"/>
      <c r="AG915" s="69"/>
      <c r="AH915" s="69"/>
      <c r="AI915" s="70"/>
      <c r="AJ915" s="198">
        <f t="shared" si="36"/>
        <v>24.650000000000002</v>
      </c>
      <c r="AK915" s="199"/>
    </row>
    <row r="916" spans="1:37" ht="18" customHeight="1">
      <c r="A916" s="147"/>
      <c r="B916" s="231"/>
      <c r="C916" s="513"/>
      <c r="D916" s="514"/>
      <c r="E916" s="123">
        <v>415</v>
      </c>
      <c r="F916" s="124"/>
      <c r="G916" s="132" t="s">
        <v>167</v>
      </c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4"/>
      <c r="X916" s="85">
        <f>X917+X918</f>
        <v>4500</v>
      </c>
      <c r="Y916" s="86"/>
      <c r="Z916" s="86"/>
      <c r="AA916" s="86"/>
      <c r="AB916" s="86"/>
      <c r="AC916" s="87"/>
      <c r="AD916" s="85">
        <f>AD917+AD918</f>
        <v>1764.47</v>
      </c>
      <c r="AE916" s="86"/>
      <c r="AF916" s="86"/>
      <c r="AG916" s="86"/>
      <c r="AH916" s="86"/>
      <c r="AI916" s="87"/>
      <c r="AJ916" s="73">
        <f t="shared" ref="AJ916:AJ925" si="37">AD916/X916*100</f>
        <v>39.210444444444448</v>
      </c>
      <c r="AK916" s="74"/>
    </row>
    <row r="917" spans="1:37" ht="18" customHeight="1">
      <c r="A917" s="149"/>
      <c r="B917" s="663"/>
      <c r="C917" s="93">
        <v>133</v>
      </c>
      <c r="D917" s="94"/>
      <c r="E917" s="640"/>
      <c r="F917" s="144"/>
      <c r="G917" s="262">
        <v>4152</v>
      </c>
      <c r="H917" s="263"/>
      <c r="I917" s="264"/>
      <c r="J917" s="95" t="s">
        <v>168</v>
      </c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113"/>
      <c r="X917" s="100">
        <v>4000</v>
      </c>
      <c r="Y917" s="101"/>
      <c r="Z917" s="101"/>
      <c r="AA917" s="101"/>
      <c r="AB917" s="101"/>
      <c r="AC917" s="102"/>
      <c r="AD917" s="103">
        <v>1764.47</v>
      </c>
      <c r="AE917" s="101"/>
      <c r="AF917" s="101"/>
      <c r="AG917" s="101"/>
      <c r="AH917" s="101"/>
      <c r="AI917" s="102"/>
      <c r="AJ917" s="71">
        <f>AD917/X917*100</f>
        <v>44.111750000000001</v>
      </c>
      <c r="AK917" s="72"/>
    </row>
    <row r="918" spans="1:37" ht="18" customHeight="1">
      <c r="A918" s="151"/>
      <c r="B918" s="233"/>
      <c r="C918" s="647">
        <v>133</v>
      </c>
      <c r="D918" s="648"/>
      <c r="E918" s="125"/>
      <c r="F918" s="126"/>
      <c r="G918" s="642">
        <v>4153</v>
      </c>
      <c r="H918" s="643"/>
      <c r="I918" s="233"/>
      <c r="J918" s="644" t="s">
        <v>60</v>
      </c>
      <c r="K918" s="645"/>
      <c r="L918" s="645"/>
      <c r="M918" s="645"/>
      <c r="N918" s="645"/>
      <c r="O918" s="645"/>
      <c r="P918" s="645"/>
      <c r="Q918" s="645"/>
      <c r="R918" s="645"/>
      <c r="S918" s="645"/>
      <c r="T918" s="645"/>
      <c r="U918" s="645"/>
      <c r="V918" s="645"/>
      <c r="W918" s="646"/>
      <c r="X918" s="537">
        <v>500</v>
      </c>
      <c r="Y918" s="365"/>
      <c r="Z918" s="365"/>
      <c r="AA918" s="365"/>
      <c r="AB918" s="365"/>
      <c r="AC918" s="366"/>
      <c r="AD918" s="364">
        <v>0</v>
      </c>
      <c r="AE918" s="365"/>
      <c r="AF918" s="365"/>
      <c r="AG918" s="365"/>
      <c r="AH918" s="365"/>
      <c r="AI918" s="366"/>
      <c r="AJ918" s="229">
        <f t="shared" si="37"/>
        <v>0</v>
      </c>
      <c r="AK918" s="230"/>
    </row>
    <row r="919" spans="1:37" ht="18" customHeight="1">
      <c r="A919" s="147"/>
      <c r="B919" s="231"/>
      <c r="C919" s="135"/>
      <c r="D919" s="136"/>
      <c r="E919" s="123">
        <v>417</v>
      </c>
      <c r="F919" s="124"/>
      <c r="G919" s="216" t="s">
        <v>64</v>
      </c>
      <c r="H919" s="216"/>
      <c r="I919" s="216"/>
      <c r="J919" s="216"/>
      <c r="K919" s="216"/>
      <c r="L919" s="216"/>
      <c r="M919" s="216"/>
      <c r="N919" s="216"/>
      <c r="O919" s="216"/>
      <c r="P919" s="216"/>
      <c r="Q919" s="216"/>
      <c r="R919" s="216"/>
      <c r="S919" s="216"/>
      <c r="T919" s="216"/>
      <c r="U919" s="216"/>
      <c r="V919" s="216"/>
      <c r="W919" s="216"/>
      <c r="X919" s="200">
        <f>X920</f>
        <v>1000</v>
      </c>
      <c r="Y919" s="201"/>
      <c r="Z919" s="201"/>
      <c r="AA919" s="201"/>
      <c r="AB919" s="201"/>
      <c r="AC919" s="201"/>
      <c r="AD919" s="201">
        <f>AD920</f>
        <v>0</v>
      </c>
      <c r="AE919" s="201"/>
      <c r="AF919" s="201"/>
      <c r="AG919" s="201"/>
      <c r="AH919" s="201"/>
      <c r="AI919" s="201"/>
      <c r="AJ919" s="153">
        <f t="shared" si="37"/>
        <v>0</v>
      </c>
      <c r="AK919" s="154"/>
    </row>
    <row r="920" spans="1:37" ht="18" customHeight="1">
      <c r="A920" s="151"/>
      <c r="B920" s="233"/>
      <c r="C920" s="272">
        <v>860</v>
      </c>
      <c r="D920" s="273"/>
      <c r="E920" s="125"/>
      <c r="F920" s="126"/>
      <c r="G920" s="120">
        <v>4171</v>
      </c>
      <c r="H920" s="120"/>
      <c r="I920" s="120"/>
      <c r="J920" s="165" t="s">
        <v>162</v>
      </c>
      <c r="K920" s="165"/>
      <c r="L920" s="165"/>
      <c r="M920" s="165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7">
        <v>1000</v>
      </c>
      <c r="Y920" s="202"/>
      <c r="Z920" s="202"/>
      <c r="AA920" s="202"/>
      <c r="AB920" s="202"/>
      <c r="AC920" s="202"/>
      <c r="AD920" s="202">
        <v>0</v>
      </c>
      <c r="AE920" s="202"/>
      <c r="AF920" s="202"/>
      <c r="AG920" s="202"/>
      <c r="AH920" s="202"/>
      <c r="AI920" s="202"/>
      <c r="AJ920" s="278">
        <f t="shared" si="37"/>
        <v>0</v>
      </c>
      <c r="AK920" s="183"/>
    </row>
    <row r="921" spans="1:37" ht="18" customHeight="1">
      <c r="A921" s="147"/>
      <c r="B921" s="231"/>
      <c r="C921" s="135"/>
      <c r="D921" s="136"/>
      <c r="E921" s="123">
        <v>419</v>
      </c>
      <c r="F921" s="124"/>
      <c r="G921" s="132" t="s">
        <v>66</v>
      </c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4"/>
      <c r="X921" s="85">
        <f>X922+X923</f>
        <v>9300</v>
      </c>
      <c r="Y921" s="86"/>
      <c r="Z921" s="86"/>
      <c r="AA921" s="86"/>
      <c r="AB921" s="86"/>
      <c r="AC921" s="87"/>
      <c r="AD921" s="85">
        <f>AD922+AD923</f>
        <v>8169.29</v>
      </c>
      <c r="AE921" s="86"/>
      <c r="AF921" s="86"/>
      <c r="AG921" s="86"/>
      <c r="AH921" s="86"/>
      <c r="AI921" s="87"/>
      <c r="AJ921" s="153">
        <f t="shared" si="37"/>
        <v>87.841827956989249</v>
      </c>
      <c r="AK921" s="154"/>
    </row>
    <row r="922" spans="1:37" ht="18" customHeight="1">
      <c r="A922" s="149"/>
      <c r="B922" s="232"/>
      <c r="C922" s="93">
        <v>860</v>
      </c>
      <c r="D922" s="94"/>
      <c r="E922" s="143"/>
      <c r="F922" s="144"/>
      <c r="G922" s="262">
        <v>4191</v>
      </c>
      <c r="H922" s="263"/>
      <c r="I922" s="264"/>
      <c r="J922" s="95" t="s">
        <v>157</v>
      </c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113"/>
      <c r="X922" s="100">
        <v>8500</v>
      </c>
      <c r="Y922" s="101"/>
      <c r="Z922" s="101"/>
      <c r="AA922" s="101"/>
      <c r="AB922" s="101"/>
      <c r="AC922" s="102"/>
      <c r="AD922" s="103">
        <v>7567.83</v>
      </c>
      <c r="AE922" s="101"/>
      <c r="AF922" s="101"/>
      <c r="AG922" s="101"/>
      <c r="AH922" s="101"/>
      <c r="AI922" s="102"/>
      <c r="AJ922" s="71">
        <f t="shared" si="37"/>
        <v>89.03329411764706</v>
      </c>
      <c r="AK922" s="72"/>
    </row>
    <row r="923" spans="1:37" ht="18" customHeight="1">
      <c r="A923" s="151"/>
      <c r="B923" s="233"/>
      <c r="C923" s="219">
        <v>860</v>
      </c>
      <c r="D923" s="219"/>
      <c r="E923" s="125"/>
      <c r="F923" s="126"/>
      <c r="G923" s="120">
        <v>4196</v>
      </c>
      <c r="H923" s="120"/>
      <c r="I923" s="120"/>
      <c r="J923" s="165" t="s">
        <v>69</v>
      </c>
      <c r="K923" s="165"/>
      <c r="L923" s="165"/>
      <c r="M923" s="165"/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6">
        <v>800</v>
      </c>
      <c r="Y923" s="166"/>
      <c r="Z923" s="166"/>
      <c r="AA923" s="166"/>
      <c r="AB923" s="166"/>
      <c r="AC923" s="167"/>
      <c r="AD923" s="166">
        <v>601.46</v>
      </c>
      <c r="AE923" s="166"/>
      <c r="AF923" s="166"/>
      <c r="AG923" s="166"/>
      <c r="AH923" s="166"/>
      <c r="AI923" s="167"/>
      <c r="AJ923" s="182">
        <f t="shared" si="37"/>
        <v>75.182500000000005</v>
      </c>
      <c r="AK923" s="183"/>
    </row>
    <row r="924" spans="1:37" ht="25.5" customHeight="1">
      <c r="A924" s="147"/>
      <c r="B924" s="231"/>
      <c r="C924" s="135"/>
      <c r="D924" s="136"/>
      <c r="E924" s="123">
        <v>431</v>
      </c>
      <c r="F924" s="124"/>
      <c r="G924" s="184" t="s">
        <v>170</v>
      </c>
      <c r="H924" s="185"/>
      <c r="I924" s="185"/>
      <c r="J924" s="185"/>
      <c r="K924" s="185"/>
      <c r="L924" s="185"/>
      <c r="M924" s="185"/>
      <c r="N924" s="185"/>
      <c r="O924" s="185"/>
      <c r="P924" s="185"/>
      <c r="Q924" s="185"/>
      <c r="R924" s="185"/>
      <c r="S924" s="185"/>
      <c r="T924" s="185"/>
      <c r="U924" s="185"/>
      <c r="V924" s="185"/>
      <c r="W924" s="186"/>
      <c r="X924" s="85">
        <f>SUM(X925:AC926)</f>
        <v>7650</v>
      </c>
      <c r="Y924" s="86"/>
      <c r="Z924" s="86"/>
      <c r="AA924" s="86"/>
      <c r="AB924" s="86"/>
      <c r="AC924" s="87"/>
      <c r="AD924" s="85">
        <f>SUM(AD925:AI926)</f>
        <v>5650</v>
      </c>
      <c r="AE924" s="86"/>
      <c r="AF924" s="86"/>
      <c r="AG924" s="86"/>
      <c r="AH924" s="86"/>
      <c r="AI924" s="87"/>
      <c r="AJ924" s="153">
        <f t="shared" si="37"/>
        <v>73.856209150326805</v>
      </c>
      <c r="AK924" s="154"/>
    </row>
    <row r="925" spans="1:37" ht="18" customHeight="1">
      <c r="A925" s="149"/>
      <c r="B925" s="232"/>
      <c r="C925" s="93">
        <v>860</v>
      </c>
      <c r="D925" s="94"/>
      <c r="E925" s="665"/>
      <c r="F925" s="666"/>
      <c r="G925" s="262">
        <v>4313</v>
      </c>
      <c r="H925" s="263"/>
      <c r="I925" s="264"/>
      <c r="J925" s="95" t="s">
        <v>71</v>
      </c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113"/>
      <c r="X925" s="100">
        <v>1500</v>
      </c>
      <c r="Y925" s="101"/>
      <c r="Z925" s="101"/>
      <c r="AA925" s="101"/>
      <c r="AB925" s="101"/>
      <c r="AC925" s="102"/>
      <c r="AD925" s="103">
        <v>1400</v>
      </c>
      <c r="AE925" s="101"/>
      <c r="AF925" s="101"/>
      <c r="AG925" s="101"/>
      <c r="AH925" s="101"/>
      <c r="AI925" s="102"/>
      <c r="AJ925" s="71">
        <f t="shared" si="37"/>
        <v>93.333333333333329</v>
      </c>
      <c r="AK925" s="72"/>
    </row>
    <row r="926" spans="1:37" ht="18" customHeight="1">
      <c r="A926" s="149"/>
      <c r="B926" s="232"/>
      <c r="C926" s="93">
        <v>860</v>
      </c>
      <c r="D926" s="94"/>
      <c r="E926" s="555"/>
      <c r="F926" s="556"/>
      <c r="G926" s="262">
        <v>4314</v>
      </c>
      <c r="H926" s="263"/>
      <c r="I926" s="264"/>
      <c r="J926" s="95" t="s">
        <v>72</v>
      </c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113"/>
      <c r="X926" s="100">
        <v>6150</v>
      </c>
      <c r="Y926" s="101"/>
      <c r="Z926" s="101"/>
      <c r="AA926" s="101"/>
      <c r="AB926" s="101"/>
      <c r="AC926" s="102"/>
      <c r="AD926" s="103">
        <v>4250</v>
      </c>
      <c r="AE926" s="101"/>
      <c r="AF926" s="101"/>
      <c r="AG926" s="101"/>
      <c r="AH926" s="101"/>
      <c r="AI926" s="102"/>
      <c r="AJ926" s="71">
        <f>AD926/X926*100</f>
        <v>69.105691056910572</v>
      </c>
      <c r="AK926" s="72"/>
    </row>
    <row r="927" spans="1:37" ht="18" customHeight="1">
      <c r="A927" s="137">
        <v>20</v>
      </c>
      <c r="B927" s="138"/>
      <c r="C927" s="114" t="s">
        <v>95</v>
      </c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205">
        <f>X899+X905+X908+X913+X916+X919+X921+X924</f>
        <v>141950</v>
      </c>
      <c r="Y927" s="206"/>
      <c r="Z927" s="206"/>
      <c r="AA927" s="206"/>
      <c r="AB927" s="206"/>
      <c r="AC927" s="207"/>
      <c r="AD927" s="205">
        <f>AD899+AD905+AD908+AD913+AD916+AD919+AD921+AD924</f>
        <v>127339.60999999999</v>
      </c>
      <c r="AE927" s="206"/>
      <c r="AF927" s="206"/>
      <c r="AG927" s="206"/>
      <c r="AH927" s="206"/>
      <c r="AI927" s="207"/>
      <c r="AJ927" s="168">
        <f>AD927/X927*100</f>
        <v>89.707368791828102</v>
      </c>
      <c r="AK927" s="169"/>
    </row>
    <row r="928" spans="1:37" ht="18" customHeight="1">
      <c r="A928" s="139"/>
      <c r="B928" s="140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208"/>
      <c r="Y928" s="209"/>
      <c r="Z928" s="209"/>
      <c r="AA928" s="209"/>
      <c r="AB928" s="209"/>
      <c r="AC928" s="210"/>
      <c r="AD928" s="208"/>
      <c r="AE928" s="209"/>
      <c r="AF928" s="209"/>
      <c r="AG928" s="209"/>
      <c r="AH928" s="209"/>
      <c r="AI928" s="210"/>
      <c r="AJ928" s="170" t="e">
        <f t="shared" si="36"/>
        <v>#DIV/0!</v>
      </c>
      <c r="AK928" s="171"/>
    </row>
    <row r="932" spans="1:37" ht="0.75" customHeight="1"/>
    <row r="933" spans="1:37" ht="18" customHeight="1">
      <c r="A933" s="88" t="s">
        <v>90</v>
      </c>
      <c r="B933" s="81"/>
      <c r="C933" s="81" t="s">
        <v>91</v>
      </c>
      <c r="D933" s="81"/>
      <c r="E933" s="203" t="s">
        <v>92</v>
      </c>
      <c r="F933" s="203"/>
      <c r="G933" s="81" t="s">
        <v>92</v>
      </c>
      <c r="H933" s="81"/>
      <c r="I933" s="81" t="s">
        <v>93</v>
      </c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 t="s">
        <v>200</v>
      </c>
      <c r="Y933" s="81"/>
      <c r="Z933" s="81"/>
      <c r="AA933" s="81"/>
      <c r="AB933" s="81"/>
      <c r="AC933" s="82"/>
      <c r="AD933" s="81" t="s">
        <v>198</v>
      </c>
      <c r="AE933" s="81"/>
      <c r="AF933" s="81"/>
      <c r="AG933" s="81"/>
      <c r="AH933" s="81"/>
      <c r="AI933" s="82"/>
      <c r="AJ933" s="75" t="s">
        <v>123</v>
      </c>
      <c r="AK933" s="76"/>
    </row>
    <row r="934" spans="1:37" ht="18" customHeight="1">
      <c r="A934" s="89"/>
      <c r="B934" s="83"/>
      <c r="C934" s="83"/>
      <c r="D934" s="83"/>
      <c r="E934" s="204"/>
      <c r="F934" s="204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4"/>
      <c r="AD934" s="83"/>
      <c r="AE934" s="83"/>
      <c r="AF934" s="83"/>
      <c r="AG934" s="83"/>
      <c r="AH934" s="83"/>
      <c r="AI934" s="84"/>
      <c r="AJ934" s="77"/>
      <c r="AK934" s="78"/>
    </row>
    <row r="935" spans="1:37" ht="18" customHeight="1">
      <c r="A935" s="211">
        <v>201</v>
      </c>
      <c r="B935" s="212"/>
      <c r="C935" s="221" t="s">
        <v>114</v>
      </c>
      <c r="D935" s="222"/>
      <c r="E935" s="222"/>
      <c r="F935" s="222"/>
      <c r="G935" s="222"/>
      <c r="H935" s="222"/>
      <c r="I935" s="222"/>
      <c r="J935" s="222"/>
      <c r="K935" s="222"/>
      <c r="L935" s="222"/>
      <c r="M935" s="222"/>
      <c r="N935" s="222"/>
      <c r="O935" s="222"/>
      <c r="P935" s="222"/>
      <c r="Q935" s="222"/>
      <c r="R935" s="222"/>
      <c r="S935" s="222"/>
      <c r="T935" s="222"/>
      <c r="U935" s="222"/>
      <c r="V935" s="222"/>
      <c r="W935" s="222"/>
      <c r="X935" s="222"/>
      <c r="Y935" s="222"/>
      <c r="Z935" s="222"/>
      <c r="AA935" s="222"/>
      <c r="AB935" s="222"/>
      <c r="AC935" s="222"/>
      <c r="AD935" s="222"/>
      <c r="AE935" s="222"/>
      <c r="AF935" s="222"/>
      <c r="AG935" s="222"/>
      <c r="AH935" s="222"/>
      <c r="AI935" s="222"/>
      <c r="AJ935" s="222"/>
      <c r="AK935" s="223"/>
    </row>
    <row r="936" spans="1:37" ht="18" customHeight="1">
      <c r="A936" s="213"/>
      <c r="B936" s="214"/>
      <c r="C936" s="224"/>
      <c r="D936" s="225"/>
      <c r="E936" s="225"/>
      <c r="F936" s="225"/>
      <c r="G936" s="225"/>
      <c r="H936" s="225"/>
      <c r="I936" s="225"/>
      <c r="J936" s="225"/>
      <c r="K936" s="225"/>
      <c r="L936" s="225"/>
      <c r="M936" s="225"/>
      <c r="N936" s="225"/>
      <c r="O936" s="225"/>
      <c r="P936" s="225"/>
      <c r="Q936" s="225"/>
      <c r="R936" s="225"/>
      <c r="S936" s="225"/>
      <c r="T936" s="225"/>
      <c r="U936" s="225"/>
      <c r="V936" s="225"/>
      <c r="W936" s="225"/>
      <c r="X936" s="225"/>
      <c r="Y936" s="225"/>
      <c r="Z936" s="225"/>
      <c r="AA936" s="225"/>
      <c r="AB936" s="225"/>
      <c r="AC936" s="225"/>
      <c r="AD936" s="225"/>
      <c r="AE936" s="225"/>
      <c r="AF936" s="225"/>
      <c r="AG936" s="225"/>
      <c r="AH936" s="225"/>
      <c r="AI936" s="225"/>
      <c r="AJ936" s="225"/>
      <c r="AK936" s="226"/>
    </row>
    <row r="937" spans="1:37" ht="18" customHeight="1">
      <c r="A937" s="116"/>
      <c r="B937" s="117"/>
      <c r="C937" s="122"/>
      <c r="D937" s="122"/>
      <c r="E937" s="127">
        <v>411</v>
      </c>
      <c r="F937" s="127"/>
      <c r="G937" s="215" t="s">
        <v>33</v>
      </c>
      <c r="H937" s="215"/>
      <c r="I937" s="215"/>
      <c r="J937" s="215"/>
      <c r="K937" s="215"/>
      <c r="L937" s="215"/>
      <c r="M937" s="215"/>
      <c r="N937" s="215"/>
      <c r="O937" s="215"/>
      <c r="P937" s="215"/>
      <c r="Q937" s="215"/>
      <c r="R937" s="215"/>
      <c r="S937" s="215"/>
      <c r="T937" s="215"/>
      <c r="U937" s="215"/>
      <c r="V937" s="215"/>
      <c r="W937" s="215"/>
      <c r="X937" s="85">
        <f>SUM(X938:X942)</f>
        <v>109600</v>
      </c>
      <c r="Y937" s="86"/>
      <c r="Z937" s="86"/>
      <c r="AA937" s="86"/>
      <c r="AB937" s="86"/>
      <c r="AC937" s="87"/>
      <c r="AD937" s="85">
        <f>SUM(AD938:AD942)</f>
        <v>107702.32999999999</v>
      </c>
      <c r="AE937" s="86"/>
      <c r="AF937" s="86"/>
      <c r="AG937" s="86"/>
      <c r="AH937" s="86"/>
      <c r="AI937" s="87"/>
      <c r="AJ937" s="73">
        <f t="shared" ref="AJ937:AJ953" si="38">AD937/X937*100</f>
        <v>98.268549270072981</v>
      </c>
      <c r="AK937" s="74"/>
    </row>
    <row r="938" spans="1:37" ht="18" customHeight="1">
      <c r="A938" s="118"/>
      <c r="B938" s="91"/>
      <c r="C938" s="90">
        <v>860</v>
      </c>
      <c r="D938" s="90"/>
      <c r="E938" s="128"/>
      <c r="F938" s="128"/>
      <c r="G938" s="91">
        <v>4111</v>
      </c>
      <c r="H938" s="91"/>
      <c r="I938" s="91"/>
      <c r="J938" s="92" t="s">
        <v>34</v>
      </c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79">
        <v>66840</v>
      </c>
      <c r="Y938" s="79"/>
      <c r="Z938" s="79"/>
      <c r="AA938" s="79"/>
      <c r="AB938" s="79"/>
      <c r="AC938" s="80"/>
      <c r="AD938" s="79">
        <v>65560.42</v>
      </c>
      <c r="AE938" s="79"/>
      <c r="AF938" s="79"/>
      <c r="AG938" s="79"/>
      <c r="AH938" s="79"/>
      <c r="AI938" s="80"/>
      <c r="AJ938" s="71">
        <f t="shared" si="38"/>
        <v>98.085607420706168</v>
      </c>
      <c r="AK938" s="72"/>
    </row>
    <row r="939" spans="1:37" ht="18" customHeight="1">
      <c r="A939" s="118"/>
      <c r="B939" s="91"/>
      <c r="C939" s="90">
        <v>860</v>
      </c>
      <c r="D939" s="90"/>
      <c r="E939" s="128"/>
      <c r="F939" s="128"/>
      <c r="G939" s="91">
        <v>4112</v>
      </c>
      <c r="H939" s="91"/>
      <c r="I939" s="91"/>
      <c r="J939" s="217" t="s">
        <v>35</v>
      </c>
      <c r="K939" s="217"/>
      <c r="L939" s="217"/>
      <c r="M939" s="217"/>
      <c r="N939" s="217"/>
      <c r="O939" s="217"/>
      <c r="P939" s="217"/>
      <c r="Q939" s="217"/>
      <c r="R939" s="217"/>
      <c r="S939" s="217"/>
      <c r="T939" s="217"/>
      <c r="U939" s="217"/>
      <c r="V939" s="217"/>
      <c r="W939" s="217"/>
      <c r="X939" s="79">
        <v>8960</v>
      </c>
      <c r="Y939" s="79"/>
      <c r="Z939" s="79"/>
      <c r="AA939" s="79"/>
      <c r="AB939" s="79"/>
      <c r="AC939" s="80"/>
      <c r="AD939" s="79">
        <v>8807.1</v>
      </c>
      <c r="AE939" s="79"/>
      <c r="AF939" s="79"/>
      <c r="AG939" s="79"/>
      <c r="AH939" s="79"/>
      <c r="AI939" s="80"/>
      <c r="AJ939" s="71">
        <f t="shared" si="38"/>
        <v>98.293526785714292</v>
      </c>
      <c r="AK939" s="72"/>
    </row>
    <row r="940" spans="1:37" ht="18" customHeight="1">
      <c r="A940" s="118"/>
      <c r="B940" s="91"/>
      <c r="C940" s="90">
        <v>860</v>
      </c>
      <c r="D940" s="90"/>
      <c r="E940" s="128"/>
      <c r="F940" s="128"/>
      <c r="G940" s="91">
        <v>4113</v>
      </c>
      <c r="H940" s="91"/>
      <c r="I940" s="91"/>
      <c r="J940" s="92" t="s">
        <v>36</v>
      </c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79">
        <v>23780</v>
      </c>
      <c r="Y940" s="79"/>
      <c r="Z940" s="79"/>
      <c r="AA940" s="79"/>
      <c r="AB940" s="79"/>
      <c r="AC940" s="80"/>
      <c r="AD940" s="79">
        <v>23486.73</v>
      </c>
      <c r="AE940" s="79"/>
      <c r="AF940" s="79"/>
      <c r="AG940" s="79"/>
      <c r="AH940" s="79"/>
      <c r="AI940" s="80"/>
      <c r="AJ940" s="71">
        <f t="shared" si="38"/>
        <v>98.766736753574435</v>
      </c>
      <c r="AK940" s="72"/>
    </row>
    <row r="941" spans="1:37" ht="18" customHeight="1">
      <c r="A941" s="118"/>
      <c r="B941" s="91"/>
      <c r="C941" s="90">
        <v>860</v>
      </c>
      <c r="D941" s="90"/>
      <c r="E941" s="128"/>
      <c r="F941" s="128"/>
      <c r="G941" s="91">
        <v>4114</v>
      </c>
      <c r="H941" s="91"/>
      <c r="I941" s="91"/>
      <c r="J941" s="92" t="s">
        <v>37</v>
      </c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79">
        <v>8820</v>
      </c>
      <c r="Y941" s="79"/>
      <c r="Z941" s="79"/>
      <c r="AA941" s="79"/>
      <c r="AB941" s="79"/>
      <c r="AC941" s="80"/>
      <c r="AD941" s="79">
        <v>8696.9599999999991</v>
      </c>
      <c r="AE941" s="79"/>
      <c r="AF941" s="79"/>
      <c r="AG941" s="79"/>
      <c r="AH941" s="79"/>
      <c r="AI941" s="80"/>
      <c r="AJ941" s="71">
        <f t="shared" si="38"/>
        <v>98.604988662131504</v>
      </c>
      <c r="AK941" s="72"/>
    </row>
    <row r="942" spans="1:37" ht="18" customHeight="1">
      <c r="A942" s="121"/>
      <c r="B942" s="67"/>
      <c r="C942" s="66">
        <v>860</v>
      </c>
      <c r="D942" s="66"/>
      <c r="E942" s="130"/>
      <c r="F942" s="130"/>
      <c r="G942" s="67">
        <v>4115</v>
      </c>
      <c r="H942" s="67"/>
      <c r="I942" s="67"/>
      <c r="J942" s="68" t="s">
        <v>38</v>
      </c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9">
        <v>1200</v>
      </c>
      <c r="Y942" s="69"/>
      <c r="Z942" s="69"/>
      <c r="AA942" s="69"/>
      <c r="AB942" s="69"/>
      <c r="AC942" s="70"/>
      <c r="AD942" s="69">
        <v>1151.1199999999999</v>
      </c>
      <c r="AE942" s="69"/>
      <c r="AF942" s="69"/>
      <c r="AG942" s="69"/>
      <c r="AH942" s="69"/>
      <c r="AI942" s="70"/>
      <c r="AJ942" s="71">
        <f t="shared" si="38"/>
        <v>95.926666666666662</v>
      </c>
      <c r="AK942" s="72"/>
    </row>
    <row r="943" spans="1:37" ht="18" customHeight="1">
      <c r="A943" s="116"/>
      <c r="B943" s="117"/>
      <c r="C943" s="122"/>
      <c r="D943" s="122"/>
      <c r="E943" s="127">
        <v>412</v>
      </c>
      <c r="F943" s="127"/>
      <c r="G943" s="216" t="s">
        <v>39</v>
      </c>
      <c r="H943" s="216"/>
      <c r="I943" s="216"/>
      <c r="J943" s="216"/>
      <c r="K943" s="216"/>
      <c r="L943" s="216"/>
      <c r="M943" s="216"/>
      <c r="N943" s="216"/>
      <c r="O943" s="216"/>
      <c r="P943" s="216"/>
      <c r="Q943" s="216"/>
      <c r="R943" s="216"/>
      <c r="S943" s="216"/>
      <c r="T943" s="216"/>
      <c r="U943" s="216"/>
      <c r="V943" s="216"/>
      <c r="W943" s="216"/>
      <c r="X943" s="85">
        <f>SUM(X944:X945)</f>
        <v>12740</v>
      </c>
      <c r="Y943" s="86"/>
      <c r="Z943" s="86"/>
      <c r="AA943" s="86"/>
      <c r="AB943" s="86"/>
      <c r="AC943" s="87"/>
      <c r="AD943" s="85">
        <f>SUM(AD944:AD945)</f>
        <v>12238.69</v>
      </c>
      <c r="AE943" s="86"/>
      <c r="AF943" s="86"/>
      <c r="AG943" s="86"/>
      <c r="AH943" s="86"/>
      <c r="AI943" s="87"/>
      <c r="AJ943" s="73">
        <f t="shared" si="38"/>
        <v>96.065070643642088</v>
      </c>
      <c r="AK943" s="74"/>
    </row>
    <row r="944" spans="1:37" ht="18" customHeight="1">
      <c r="A944" s="118"/>
      <c r="B944" s="91"/>
      <c r="C944" s="90">
        <v>860</v>
      </c>
      <c r="D944" s="90"/>
      <c r="E944" s="128"/>
      <c r="F944" s="128"/>
      <c r="G944" s="91">
        <v>4123</v>
      </c>
      <c r="H944" s="91"/>
      <c r="I944" s="91"/>
      <c r="J944" s="92" t="s">
        <v>40</v>
      </c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79">
        <v>4540</v>
      </c>
      <c r="Y944" s="79"/>
      <c r="Z944" s="79"/>
      <c r="AA944" s="79"/>
      <c r="AB944" s="79"/>
      <c r="AC944" s="80"/>
      <c r="AD944" s="79">
        <v>4232.7700000000004</v>
      </c>
      <c r="AE944" s="79"/>
      <c r="AF944" s="79"/>
      <c r="AG944" s="79"/>
      <c r="AH944" s="79"/>
      <c r="AI944" s="80"/>
      <c r="AJ944" s="71">
        <f t="shared" si="38"/>
        <v>93.232819383259923</v>
      </c>
      <c r="AK944" s="72"/>
    </row>
    <row r="945" spans="1:37" ht="18" customHeight="1">
      <c r="A945" s="121"/>
      <c r="B945" s="67"/>
      <c r="C945" s="66">
        <v>860</v>
      </c>
      <c r="D945" s="66"/>
      <c r="E945" s="130"/>
      <c r="F945" s="130"/>
      <c r="G945" s="67">
        <v>4127</v>
      </c>
      <c r="H945" s="67"/>
      <c r="I945" s="67"/>
      <c r="J945" s="218" t="s">
        <v>43</v>
      </c>
      <c r="K945" s="218"/>
      <c r="L945" s="218"/>
      <c r="M945" s="218"/>
      <c r="N945" s="218"/>
      <c r="O945" s="218"/>
      <c r="P945" s="218"/>
      <c r="Q945" s="218"/>
      <c r="R945" s="218"/>
      <c r="S945" s="218"/>
      <c r="T945" s="218"/>
      <c r="U945" s="218"/>
      <c r="V945" s="218"/>
      <c r="W945" s="218"/>
      <c r="X945" s="69">
        <v>8200</v>
      </c>
      <c r="Y945" s="69"/>
      <c r="Z945" s="69"/>
      <c r="AA945" s="69"/>
      <c r="AB945" s="69"/>
      <c r="AC945" s="70"/>
      <c r="AD945" s="69">
        <v>8005.92</v>
      </c>
      <c r="AE945" s="69"/>
      <c r="AF945" s="69"/>
      <c r="AG945" s="69"/>
      <c r="AH945" s="69"/>
      <c r="AI945" s="70"/>
      <c r="AJ945" s="71">
        <f t="shared" si="38"/>
        <v>97.633170731707324</v>
      </c>
      <c r="AK945" s="72"/>
    </row>
    <row r="946" spans="1:37" ht="18" customHeight="1">
      <c r="A946" s="116"/>
      <c r="B946" s="117"/>
      <c r="C946" s="122"/>
      <c r="D946" s="122"/>
      <c r="E946" s="127">
        <v>413</v>
      </c>
      <c r="F946" s="127"/>
      <c r="G946" s="216" t="s">
        <v>44</v>
      </c>
      <c r="H946" s="216"/>
      <c r="I946" s="216"/>
      <c r="J946" s="216"/>
      <c r="K946" s="216"/>
      <c r="L946" s="216"/>
      <c r="M946" s="216"/>
      <c r="N946" s="216"/>
      <c r="O946" s="216"/>
      <c r="P946" s="216"/>
      <c r="Q946" s="216"/>
      <c r="R946" s="216"/>
      <c r="S946" s="216"/>
      <c r="T946" s="216"/>
      <c r="U946" s="216"/>
      <c r="V946" s="216"/>
      <c r="W946" s="216"/>
      <c r="X946" s="85">
        <f>SUM(X947:X947)</f>
        <v>1700</v>
      </c>
      <c r="Y946" s="86"/>
      <c r="Z946" s="86"/>
      <c r="AA946" s="86"/>
      <c r="AB946" s="86"/>
      <c r="AC946" s="87"/>
      <c r="AD946" s="85">
        <f>SUM(AD947:AD947)</f>
        <v>1674.96</v>
      </c>
      <c r="AE946" s="86"/>
      <c r="AF946" s="86"/>
      <c r="AG946" s="86"/>
      <c r="AH946" s="86"/>
      <c r="AI946" s="87"/>
      <c r="AJ946" s="73">
        <f t="shared" si="38"/>
        <v>98.527058823529416</v>
      </c>
      <c r="AK946" s="74"/>
    </row>
    <row r="947" spans="1:37" ht="18" customHeight="1">
      <c r="A947" s="118"/>
      <c r="B947" s="91"/>
      <c r="C947" s="93">
        <v>435</v>
      </c>
      <c r="D947" s="94"/>
      <c r="E947" s="128"/>
      <c r="F947" s="128"/>
      <c r="G947" s="262">
        <v>4134</v>
      </c>
      <c r="H947" s="263"/>
      <c r="I947" s="264"/>
      <c r="J947" s="95" t="s">
        <v>47</v>
      </c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113"/>
      <c r="X947" s="100">
        <v>1700</v>
      </c>
      <c r="Y947" s="101"/>
      <c r="Z947" s="101"/>
      <c r="AA947" s="101"/>
      <c r="AB947" s="101"/>
      <c r="AC947" s="102"/>
      <c r="AD947" s="103">
        <v>1674.96</v>
      </c>
      <c r="AE947" s="101"/>
      <c r="AF947" s="101"/>
      <c r="AG947" s="101"/>
      <c r="AH947" s="101"/>
      <c r="AI947" s="102"/>
      <c r="AJ947" s="71">
        <f t="shared" si="38"/>
        <v>98.527058823529416</v>
      </c>
      <c r="AK947" s="72"/>
    </row>
    <row r="948" spans="1:37" ht="18" customHeight="1">
      <c r="A948" s="116"/>
      <c r="B948" s="117"/>
      <c r="C948" s="122"/>
      <c r="D948" s="122"/>
      <c r="E948" s="127">
        <v>414</v>
      </c>
      <c r="F948" s="127"/>
      <c r="G948" s="216" t="s">
        <v>49</v>
      </c>
      <c r="H948" s="216"/>
      <c r="I948" s="216"/>
      <c r="J948" s="216"/>
      <c r="K948" s="216"/>
      <c r="L948" s="216"/>
      <c r="M948" s="216"/>
      <c r="N948" s="216"/>
      <c r="O948" s="216"/>
      <c r="P948" s="216"/>
      <c r="Q948" s="216"/>
      <c r="R948" s="216"/>
      <c r="S948" s="216"/>
      <c r="T948" s="216"/>
      <c r="U948" s="216"/>
      <c r="V948" s="216"/>
      <c r="W948" s="216"/>
      <c r="X948" s="85">
        <f>SUM(X949:AC949)</f>
        <v>350</v>
      </c>
      <c r="Y948" s="86"/>
      <c r="Z948" s="86"/>
      <c r="AA948" s="86"/>
      <c r="AB948" s="86"/>
      <c r="AC948" s="87"/>
      <c r="AD948" s="85">
        <f>SUM(AD949:AI949)</f>
        <v>343.76</v>
      </c>
      <c r="AE948" s="86"/>
      <c r="AF948" s="86"/>
      <c r="AG948" s="86"/>
      <c r="AH948" s="86"/>
      <c r="AI948" s="87"/>
      <c r="AJ948" s="73">
        <f t="shared" si="38"/>
        <v>98.217142857142861</v>
      </c>
      <c r="AK948" s="74"/>
    </row>
    <row r="949" spans="1:37" ht="18" customHeight="1">
      <c r="A949" s="118"/>
      <c r="B949" s="91"/>
      <c r="C949" s="90">
        <v>460</v>
      </c>
      <c r="D949" s="90"/>
      <c r="E949" s="128"/>
      <c r="F949" s="128"/>
      <c r="G949" s="91">
        <v>4143</v>
      </c>
      <c r="H949" s="91"/>
      <c r="I949" s="91"/>
      <c r="J949" s="92" t="s">
        <v>52</v>
      </c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79">
        <v>350</v>
      </c>
      <c r="Y949" s="79"/>
      <c r="Z949" s="79"/>
      <c r="AA949" s="79"/>
      <c r="AB949" s="79"/>
      <c r="AC949" s="80"/>
      <c r="AD949" s="79">
        <v>343.76</v>
      </c>
      <c r="AE949" s="79"/>
      <c r="AF949" s="79"/>
      <c r="AG949" s="79"/>
      <c r="AH949" s="79"/>
      <c r="AI949" s="80"/>
      <c r="AJ949" s="71">
        <f t="shared" si="38"/>
        <v>98.217142857142861</v>
      </c>
      <c r="AK949" s="72"/>
    </row>
    <row r="950" spans="1:37" ht="18" customHeight="1">
      <c r="A950" s="116"/>
      <c r="B950" s="117"/>
      <c r="C950" s="122"/>
      <c r="D950" s="122"/>
      <c r="E950" s="127">
        <v>419</v>
      </c>
      <c r="F950" s="127"/>
      <c r="G950" s="132" t="s">
        <v>66</v>
      </c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4"/>
      <c r="X950" s="85">
        <f>X951</f>
        <v>2300</v>
      </c>
      <c r="Y950" s="86"/>
      <c r="Z950" s="86"/>
      <c r="AA950" s="86"/>
      <c r="AB950" s="86"/>
      <c r="AC950" s="87"/>
      <c r="AD950" s="85">
        <f>AD951</f>
        <v>2235.31</v>
      </c>
      <c r="AE950" s="86"/>
      <c r="AF950" s="86"/>
      <c r="AG950" s="86"/>
      <c r="AH950" s="86"/>
      <c r="AI950" s="87"/>
      <c r="AJ950" s="71">
        <f>AD950/X950*100</f>
        <v>97.187391304347827</v>
      </c>
      <c r="AK950" s="72"/>
    </row>
    <row r="951" spans="1:37" ht="18" customHeight="1">
      <c r="A951" s="119"/>
      <c r="B951" s="120"/>
      <c r="C951" s="219">
        <v>860</v>
      </c>
      <c r="D951" s="219"/>
      <c r="E951" s="129"/>
      <c r="F951" s="129"/>
      <c r="G951" s="120">
        <v>4196</v>
      </c>
      <c r="H951" s="120"/>
      <c r="I951" s="120"/>
      <c r="J951" s="165" t="s">
        <v>69</v>
      </c>
      <c r="K951" s="165"/>
      <c r="L951" s="165"/>
      <c r="M951" s="165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6">
        <v>2300</v>
      </c>
      <c r="Y951" s="166"/>
      <c r="Z951" s="166"/>
      <c r="AA951" s="166"/>
      <c r="AB951" s="166"/>
      <c r="AC951" s="167"/>
      <c r="AD951" s="166">
        <v>2235.31</v>
      </c>
      <c r="AE951" s="166"/>
      <c r="AF951" s="166"/>
      <c r="AG951" s="166"/>
      <c r="AH951" s="166"/>
      <c r="AI951" s="167"/>
      <c r="AJ951" s="182">
        <f t="shared" si="38"/>
        <v>97.187391304347827</v>
      </c>
      <c r="AK951" s="183"/>
    </row>
    <row r="952" spans="1:37" ht="18" customHeight="1">
      <c r="A952" s="137">
        <v>201</v>
      </c>
      <c r="B952" s="138"/>
      <c r="C952" s="114" t="s">
        <v>95</v>
      </c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205">
        <f>X937+X943+X946+X948+X950</f>
        <v>126690</v>
      </c>
      <c r="Y952" s="206"/>
      <c r="Z952" s="206"/>
      <c r="AA952" s="206"/>
      <c r="AB952" s="206"/>
      <c r="AC952" s="207"/>
      <c r="AD952" s="205">
        <f>AD937+AD943+AD946+AD948+AD950</f>
        <v>124195.04999999999</v>
      </c>
      <c r="AE952" s="206"/>
      <c r="AF952" s="206"/>
      <c r="AG952" s="206"/>
      <c r="AH952" s="206"/>
      <c r="AI952" s="207"/>
      <c r="AJ952" s="168">
        <f>AD952/X952*100</f>
        <v>98.030665403741395</v>
      </c>
      <c r="AK952" s="169"/>
    </row>
    <row r="953" spans="1:37" ht="18" customHeight="1">
      <c r="A953" s="139"/>
      <c r="B953" s="140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208"/>
      <c r="Y953" s="209"/>
      <c r="Z953" s="209"/>
      <c r="AA953" s="209"/>
      <c r="AB953" s="209"/>
      <c r="AC953" s="210"/>
      <c r="AD953" s="208"/>
      <c r="AE953" s="209"/>
      <c r="AF953" s="209"/>
      <c r="AG953" s="209"/>
      <c r="AH953" s="209"/>
      <c r="AI953" s="210"/>
      <c r="AJ953" s="170" t="e">
        <f t="shared" si="38"/>
        <v>#DIV/0!</v>
      </c>
      <c r="AK953" s="171"/>
    </row>
    <row r="961" spans="1:37" ht="29.25" hidden="1" customHeight="1"/>
    <row r="962" spans="1:37" ht="18" customHeight="1">
      <c r="A962" s="88" t="s">
        <v>90</v>
      </c>
      <c r="B962" s="81"/>
      <c r="C962" s="81" t="s">
        <v>91</v>
      </c>
      <c r="D962" s="81"/>
      <c r="E962" s="203" t="s">
        <v>92</v>
      </c>
      <c r="F962" s="203"/>
      <c r="G962" s="81" t="s">
        <v>92</v>
      </c>
      <c r="H962" s="81"/>
      <c r="I962" s="81" t="s">
        <v>93</v>
      </c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 t="s">
        <v>200</v>
      </c>
      <c r="Y962" s="81"/>
      <c r="Z962" s="81"/>
      <c r="AA962" s="81"/>
      <c r="AB962" s="81"/>
      <c r="AC962" s="82"/>
      <c r="AD962" s="81" t="s">
        <v>198</v>
      </c>
      <c r="AE962" s="81"/>
      <c r="AF962" s="81"/>
      <c r="AG962" s="81"/>
      <c r="AH962" s="81"/>
      <c r="AI962" s="82"/>
      <c r="AJ962" s="75" t="s">
        <v>123</v>
      </c>
      <c r="AK962" s="76"/>
    </row>
    <row r="963" spans="1:37" ht="18" customHeight="1">
      <c r="A963" s="89"/>
      <c r="B963" s="83"/>
      <c r="C963" s="83"/>
      <c r="D963" s="83"/>
      <c r="E963" s="204"/>
      <c r="F963" s="204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4"/>
      <c r="AD963" s="83"/>
      <c r="AE963" s="83"/>
      <c r="AF963" s="83"/>
      <c r="AG963" s="83"/>
      <c r="AH963" s="83"/>
      <c r="AI963" s="84"/>
      <c r="AJ963" s="77"/>
      <c r="AK963" s="78"/>
    </row>
    <row r="964" spans="1:37" ht="18" customHeight="1">
      <c r="A964" s="211">
        <v>21</v>
      </c>
      <c r="B964" s="212"/>
      <c r="C964" s="221" t="s">
        <v>115</v>
      </c>
      <c r="D964" s="222"/>
      <c r="E964" s="222"/>
      <c r="F964" s="222"/>
      <c r="G964" s="222"/>
      <c r="H964" s="222"/>
      <c r="I964" s="222"/>
      <c r="J964" s="222"/>
      <c r="K964" s="222"/>
      <c r="L964" s="222"/>
      <c r="M964" s="222"/>
      <c r="N964" s="222"/>
      <c r="O964" s="222"/>
      <c r="P964" s="222"/>
      <c r="Q964" s="222"/>
      <c r="R964" s="222"/>
      <c r="S964" s="222"/>
      <c r="T964" s="222"/>
      <c r="U964" s="222"/>
      <c r="V964" s="222"/>
      <c r="W964" s="222"/>
      <c r="X964" s="222"/>
      <c r="Y964" s="222"/>
      <c r="Z964" s="222"/>
      <c r="AA964" s="222"/>
      <c r="AB964" s="222"/>
      <c r="AC964" s="222"/>
      <c r="AD964" s="222"/>
      <c r="AE964" s="222"/>
      <c r="AF964" s="222"/>
      <c r="AG964" s="222"/>
      <c r="AH964" s="222"/>
      <c r="AI964" s="222"/>
      <c r="AJ964" s="222"/>
      <c r="AK964" s="223"/>
    </row>
    <row r="965" spans="1:37" ht="18" customHeight="1">
      <c r="A965" s="213"/>
      <c r="B965" s="214"/>
      <c r="C965" s="224"/>
      <c r="D965" s="225"/>
      <c r="E965" s="225"/>
      <c r="F965" s="225"/>
      <c r="G965" s="225"/>
      <c r="H965" s="225"/>
      <c r="I965" s="225"/>
      <c r="J965" s="225"/>
      <c r="K965" s="225"/>
      <c r="L965" s="225"/>
      <c r="M965" s="225"/>
      <c r="N965" s="225"/>
      <c r="O965" s="225"/>
      <c r="P965" s="225"/>
      <c r="Q965" s="225"/>
      <c r="R965" s="225"/>
      <c r="S965" s="225"/>
      <c r="T965" s="225"/>
      <c r="U965" s="225"/>
      <c r="V965" s="225"/>
      <c r="W965" s="225"/>
      <c r="X965" s="225"/>
      <c r="Y965" s="225"/>
      <c r="Z965" s="225"/>
      <c r="AA965" s="225"/>
      <c r="AB965" s="225"/>
      <c r="AC965" s="225"/>
      <c r="AD965" s="225"/>
      <c r="AE965" s="225"/>
      <c r="AF965" s="225"/>
      <c r="AG965" s="225"/>
      <c r="AH965" s="225"/>
      <c r="AI965" s="225"/>
      <c r="AJ965" s="225"/>
      <c r="AK965" s="226"/>
    </row>
    <row r="966" spans="1:37" ht="18" customHeight="1">
      <c r="A966" s="116"/>
      <c r="B966" s="117"/>
      <c r="C966" s="122"/>
      <c r="D966" s="122"/>
      <c r="E966" s="127">
        <v>411</v>
      </c>
      <c r="F966" s="127"/>
      <c r="G966" s="215" t="s">
        <v>33</v>
      </c>
      <c r="H966" s="215"/>
      <c r="I966" s="215"/>
      <c r="J966" s="215"/>
      <c r="K966" s="215"/>
      <c r="L966" s="215"/>
      <c r="M966" s="215"/>
      <c r="N966" s="215"/>
      <c r="O966" s="215"/>
      <c r="P966" s="215"/>
      <c r="Q966" s="215"/>
      <c r="R966" s="215"/>
      <c r="S966" s="215"/>
      <c r="T966" s="215"/>
      <c r="U966" s="215"/>
      <c r="V966" s="215"/>
      <c r="W966" s="215"/>
      <c r="X966" s="85">
        <f>SUM(X967:X971)</f>
        <v>565500</v>
      </c>
      <c r="Y966" s="86"/>
      <c r="Z966" s="86"/>
      <c r="AA966" s="86"/>
      <c r="AB966" s="86"/>
      <c r="AC966" s="87"/>
      <c r="AD966" s="85">
        <f>SUM(AD967:AD971)</f>
        <v>563587.93000000005</v>
      </c>
      <c r="AE966" s="86"/>
      <c r="AF966" s="86"/>
      <c r="AG966" s="86"/>
      <c r="AH966" s="86"/>
      <c r="AI966" s="87"/>
      <c r="AJ966" s="73">
        <f t="shared" ref="AJ966:AJ992" si="39">AD966/X966*100</f>
        <v>99.661879752431474</v>
      </c>
      <c r="AK966" s="74"/>
    </row>
    <row r="967" spans="1:37" ht="18" customHeight="1">
      <c r="A967" s="118"/>
      <c r="B967" s="91"/>
      <c r="C967" s="90">
        <v>111</v>
      </c>
      <c r="D967" s="90"/>
      <c r="E967" s="128"/>
      <c r="F967" s="128"/>
      <c r="G967" s="91">
        <v>4111</v>
      </c>
      <c r="H967" s="91"/>
      <c r="I967" s="91"/>
      <c r="J967" s="92" t="s">
        <v>34</v>
      </c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79">
        <v>338400</v>
      </c>
      <c r="Y967" s="79"/>
      <c r="Z967" s="79"/>
      <c r="AA967" s="79"/>
      <c r="AB967" s="79"/>
      <c r="AC967" s="80"/>
      <c r="AD967" s="79">
        <v>336294.76</v>
      </c>
      <c r="AE967" s="79"/>
      <c r="AF967" s="79"/>
      <c r="AG967" s="79"/>
      <c r="AH967" s="79"/>
      <c r="AI967" s="80"/>
      <c r="AJ967" s="71">
        <f t="shared" si="39"/>
        <v>99.377884160756508</v>
      </c>
      <c r="AK967" s="72"/>
    </row>
    <row r="968" spans="1:37" ht="18" customHeight="1">
      <c r="A968" s="118"/>
      <c r="B968" s="91"/>
      <c r="C968" s="90">
        <v>111</v>
      </c>
      <c r="D968" s="90"/>
      <c r="E968" s="128"/>
      <c r="F968" s="128"/>
      <c r="G968" s="91">
        <v>4112</v>
      </c>
      <c r="H968" s="91"/>
      <c r="I968" s="91"/>
      <c r="J968" s="217" t="s">
        <v>35</v>
      </c>
      <c r="K968" s="217"/>
      <c r="L968" s="217"/>
      <c r="M968" s="217"/>
      <c r="N968" s="217"/>
      <c r="O968" s="217"/>
      <c r="P968" s="217"/>
      <c r="Q968" s="217"/>
      <c r="R968" s="217"/>
      <c r="S968" s="217"/>
      <c r="T968" s="217"/>
      <c r="U968" s="217"/>
      <c r="V968" s="217"/>
      <c r="W968" s="217"/>
      <c r="X968" s="79">
        <v>46800</v>
      </c>
      <c r="Y968" s="79"/>
      <c r="Z968" s="79"/>
      <c r="AA968" s="79"/>
      <c r="AB968" s="79"/>
      <c r="AC968" s="80"/>
      <c r="AD968" s="79">
        <v>46298.77</v>
      </c>
      <c r="AE968" s="79"/>
      <c r="AF968" s="79"/>
      <c r="AG968" s="79"/>
      <c r="AH968" s="79"/>
      <c r="AI968" s="80"/>
      <c r="AJ968" s="71">
        <f t="shared" si="39"/>
        <v>98.928995726495714</v>
      </c>
      <c r="AK968" s="72"/>
    </row>
    <row r="969" spans="1:37" ht="18" customHeight="1">
      <c r="A969" s="118"/>
      <c r="B969" s="91"/>
      <c r="C969" s="90">
        <v>111</v>
      </c>
      <c r="D969" s="90"/>
      <c r="E969" s="128"/>
      <c r="F969" s="128"/>
      <c r="G969" s="91">
        <v>4113</v>
      </c>
      <c r="H969" s="91"/>
      <c r="I969" s="91"/>
      <c r="J969" s="92" t="s">
        <v>36</v>
      </c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79">
        <v>122600</v>
      </c>
      <c r="Y969" s="79"/>
      <c r="Z969" s="79"/>
      <c r="AA969" s="79"/>
      <c r="AB969" s="79"/>
      <c r="AC969" s="80"/>
      <c r="AD969" s="79">
        <v>123477.57</v>
      </c>
      <c r="AE969" s="79"/>
      <c r="AF969" s="79"/>
      <c r="AG969" s="79"/>
      <c r="AH969" s="79"/>
      <c r="AI969" s="80"/>
      <c r="AJ969" s="71">
        <f t="shared" si="39"/>
        <v>100.71579934747146</v>
      </c>
      <c r="AK969" s="72"/>
    </row>
    <row r="970" spans="1:37" ht="18" customHeight="1">
      <c r="A970" s="118"/>
      <c r="B970" s="91"/>
      <c r="C970" s="90">
        <v>111</v>
      </c>
      <c r="D970" s="90"/>
      <c r="E970" s="128"/>
      <c r="F970" s="128"/>
      <c r="G970" s="91">
        <v>4114</v>
      </c>
      <c r="H970" s="91"/>
      <c r="I970" s="91"/>
      <c r="J970" s="92" t="s">
        <v>37</v>
      </c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79">
        <v>50600</v>
      </c>
      <c r="Y970" s="79"/>
      <c r="Z970" s="79"/>
      <c r="AA970" s="79"/>
      <c r="AB970" s="79"/>
      <c r="AC970" s="80"/>
      <c r="AD970" s="79">
        <v>50569.33</v>
      </c>
      <c r="AE970" s="79"/>
      <c r="AF970" s="79"/>
      <c r="AG970" s="79"/>
      <c r="AH970" s="79"/>
      <c r="AI970" s="80"/>
      <c r="AJ970" s="71">
        <f t="shared" si="39"/>
        <v>99.939387351778663</v>
      </c>
      <c r="AK970" s="72"/>
    </row>
    <row r="971" spans="1:37" ht="18" customHeight="1">
      <c r="A971" s="121"/>
      <c r="B971" s="67"/>
      <c r="C971" s="66">
        <v>111</v>
      </c>
      <c r="D971" s="66"/>
      <c r="E971" s="130"/>
      <c r="F971" s="130"/>
      <c r="G971" s="67">
        <v>4115</v>
      </c>
      <c r="H971" s="67"/>
      <c r="I971" s="67"/>
      <c r="J971" s="68" t="s">
        <v>38</v>
      </c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9">
        <v>7100</v>
      </c>
      <c r="Y971" s="69"/>
      <c r="Z971" s="69"/>
      <c r="AA971" s="69"/>
      <c r="AB971" s="69"/>
      <c r="AC971" s="70"/>
      <c r="AD971" s="69">
        <v>6947.5</v>
      </c>
      <c r="AE971" s="69"/>
      <c r="AF971" s="69"/>
      <c r="AG971" s="69"/>
      <c r="AH971" s="69"/>
      <c r="AI971" s="70"/>
      <c r="AJ971" s="71">
        <f t="shared" si="39"/>
        <v>97.852112676056336</v>
      </c>
      <c r="AK971" s="72"/>
    </row>
    <row r="972" spans="1:37" ht="18" customHeight="1">
      <c r="A972" s="116"/>
      <c r="B972" s="117"/>
      <c r="C972" s="122"/>
      <c r="D972" s="122"/>
      <c r="E972" s="127">
        <v>412</v>
      </c>
      <c r="F972" s="127"/>
      <c r="G972" s="216" t="s">
        <v>39</v>
      </c>
      <c r="H972" s="216"/>
      <c r="I972" s="216"/>
      <c r="J972" s="216"/>
      <c r="K972" s="216"/>
      <c r="L972" s="216"/>
      <c r="M972" s="216"/>
      <c r="N972" s="216"/>
      <c r="O972" s="216"/>
      <c r="P972" s="216"/>
      <c r="Q972" s="216"/>
      <c r="R972" s="216"/>
      <c r="S972" s="216"/>
      <c r="T972" s="216"/>
      <c r="U972" s="216"/>
      <c r="V972" s="216"/>
      <c r="W972" s="216"/>
      <c r="X972" s="85">
        <f>SUM(X973:X973)</f>
        <v>32800</v>
      </c>
      <c r="Y972" s="86"/>
      <c r="Z972" s="86"/>
      <c r="AA972" s="86"/>
      <c r="AB972" s="86"/>
      <c r="AC972" s="87"/>
      <c r="AD972" s="85">
        <f>SUM(AD973:AD973)</f>
        <v>32783.74</v>
      </c>
      <c r="AE972" s="86"/>
      <c r="AF972" s="86"/>
      <c r="AG972" s="86"/>
      <c r="AH972" s="86"/>
      <c r="AI972" s="87"/>
      <c r="AJ972" s="73">
        <f t="shared" si="39"/>
        <v>99.950426829268295</v>
      </c>
      <c r="AK972" s="74"/>
    </row>
    <row r="973" spans="1:37" ht="18" customHeight="1">
      <c r="A973" s="118"/>
      <c r="B973" s="91"/>
      <c r="C973" s="90">
        <v>111</v>
      </c>
      <c r="D973" s="90"/>
      <c r="E973" s="128"/>
      <c r="F973" s="128"/>
      <c r="G973" s="91">
        <v>4123</v>
      </c>
      <c r="H973" s="91"/>
      <c r="I973" s="91"/>
      <c r="J973" s="92" t="s">
        <v>40</v>
      </c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79">
        <v>32800</v>
      </c>
      <c r="Y973" s="79"/>
      <c r="Z973" s="79"/>
      <c r="AA973" s="79"/>
      <c r="AB973" s="79"/>
      <c r="AC973" s="80"/>
      <c r="AD973" s="79">
        <v>32783.74</v>
      </c>
      <c r="AE973" s="79"/>
      <c r="AF973" s="79"/>
      <c r="AG973" s="79"/>
      <c r="AH973" s="79"/>
      <c r="AI973" s="80"/>
      <c r="AJ973" s="71">
        <f t="shared" si="39"/>
        <v>99.950426829268295</v>
      </c>
      <c r="AK973" s="72"/>
    </row>
    <row r="974" spans="1:37" ht="18" customHeight="1">
      <c r="A974" s="147"/>
      <c r="B974" s="231"/>
      <c r="C974" s="122"/>
      <c r="D974" s="122"/>
      <c r="E974" s="123">
        <v>413</v>
      </c>
      <c r="F974" s="124"/>
      <c r="G974" s="216" t="s">
        <v>44</v>
      </c>
      <c r="H974" s="216"/>
      <c r="I974" s="216"/>
      <c r="J974" s="216"/>
      <c r="K974" s="216"/>
      <c r="L974" s="216"/>
      <c r="M974" s="216"/>
      <c r="N974" s="216"/>
      <c r="O974" s="216"/>
      <c r="P974" s="216"/>
      <c r="Q974" s="216"/>
      <c r="R974" s="216"/>
      <c r="S974" s="216"/>
      <c r="T974" s="216"/>
      <c r="U974" s="216"/>
      <c r="V974" s="216"/>
      <c r="W974" s="216"/>
      <c r="X974" s="85">
        <f>X975+X976</f>
        <v>9200</v>
      </c>
      <c r="Y974" s="86"/>
      <c r="Z974" s="86"/>
      <c r="AA974" s="86"/>
      <c r="AB974" s="86"/>
      <c r="AC974" s="87"/>
      <c r="AD974" s="85">
        <f>AD975+AD976</f>
        <v>9208.74</v>
      </c>
      <c r="AE974" s="86"/>
      <c r="AF974" s="86"/>
      <c r="AG974" s="86"/>
      <c r="AH974" s="86"/>
      <c r="AI974" s="87"/>
      <c r="AJ974" s="73">
        <f t="shared" si="39"/>
        <v>100.095</v>
      </c>
      <c r="AK974" s="74"/>
    </row>
    <row r="975" spans="1:37" ht="18" customHeight="1">
      <c r="A975" s="149"/>
      <c r="B975" s="232"/>
      <c r="C975" s="90">
        <v>111</v>
      </c>
      <c r="D975" s="90"/>
      <c r="E975" s="143"/>
      <c r="F975" s="144"/>
      <c r="G975" s="91">
        <v>4131</v>
      </c>
      <c r="H975" s="91"/>
      <c r="I975" s="91"/>
      <c r="J975" s="92" t="s">
        <v>45</v>
      </c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79">
        <v>7700</v>
      </c>
      <c r="Y975" s="79"/>
      <c r="Z975" s="79"/>
      <c r="AA975" s="79"/>
      <c r="AB975" s="79"/>
      <c r="AC975" s="80"/>
      <c r="AD975" s="79">
        <v>7694.15</v>
      </c>
      <c r="AE975" s="79"/>
      <c r="AF975" s="79"/>
      <c r="AG975" s="79"/>
      <c r="AH975" s="79"/>
      <c r="AI975" s="80"/>
      <c r="AJ975" s="71">
        <f t="shared" si="39"/>
        <v>99.924025974025966</v>
      </c>
      <c r="AK975" s="72"/>
    </row>
    <row r="976" spans="1:37" ht="18" customHeight="1">
      <c r="A976" s="149"/>
      <c r="B976" s="232"/>
      <c r="C976" s="90">
        <v>111</v>
      </c>
      <c r="D976" s="90"/>
      <c r="E976" s="143"/>
      <c r="F976" s="144"/>
      <c r="G976" s="91">
        <v>4133</v>
      </c>
      <c r="H976" s="91"/>
      <c r="I976" s="91"/>
      <c r="J976" s="217" t="s">
        <v>46</v>
      </c>
      <c r="K976" s="217"/>
      <c r="L976" s="217"/>
      <c r="M976" s="217"/>
      <c r="N976" s="217"/>
      <c r="O976" s="217"/>
      <c r="P976" s="217"/>
      <c r="Q976" s="217"/>
      <c r="R976" s="217"/>
      <c r="S976" s="217"/>
      <c r="T976" s="217"/>
      <c r="U976" s="217"/>
      <c r="V976" s="217"/>
      <c r="W976" s="217"/>
      <c r="X976" s="79">
        <v>1500</v>
      </c>
      <c r="Y976" s="79"/>
      <c r="Z976" s="79"/>
      <c r="AA976" s="79"/>
      <c r="AB976" s="79"/>
      <c r="AC976" s="80"/>
      <c r="AD976" s="79">
        <v>1514.59</v>
      </c>
      <c r="AE976" s="79"/>
      <c r="AF976" s="79"/>
      <c r="AG976" s="79"/>
      <c r="AH976" s="79"/>
      <c r="AI976" s="80"/>
      <c r="AJ976" s="71">
        <f t="shared" si="39"/>
        <v>100.97266666666667</v>
      </c>
      <c r="AK976" s="72"/>
    </row>
    <row r="977" spans="1:37" ht="18" customHeight="1">
      <c r="A977" s="529"/>
      <c r="B977" s="530"/>
      <c r="C977" s="545"/>
      <c r="D977" s="546"/>
      <c r="E977" s="367">
        <v>414</v>
      </c>
      <c r="F977" s="367"/>
      <c r="G977" s="357" t="s">
        <v>49</v>
      </c>
      <c r="H977" s="358"/>
      <c r="I977" s="358"/>
      <c r="J977" s="358"/>
      <c r="K977" s="358"/>
      <c r="L977" s="358"/>
      <c r="M977" s="358"/>
      <c r="N977" s="358"/>
      <c r="O977" s="358"/>
      <c r="P977" s="358"/>
      <c r="Q977" s="358"/>
      <c r="R977" s="358"/>
      <c r="S977" s="358"/>
      <c r="T977" s="358"/>
      <c r="U977" s="358"/>
      <c r="V977" s="358"/>
      <c r="W977" s="359"/>
      <c r="X977" s="107">
        <f>SUM(X978:AC982)</f>
        <v>14000</v>
      </c>
      <c r="Y977" s="108"/>
      <c r="Z977" s="108"/>
      <c r="AA977" s="108"/>
      <c r="AB977" s="108"/>
      <c r="AC977" s="109"/>
      <c r="AD977" s="298">
        <f>SUM(AD978:AD982)</f>
        <v>7570.42</v>
      </c>
      <c r="AE977" s="108"/>
      <c r="AF977" s="108"/>
      <c r="AG977" s="108"/>
      <c r="AH977" s="108"/>
      <c r="AI977" s="109"/>
      <c r="AJ977" s="73">
        <f t="shared" si="39"/>
        <v>54.07442857142857</v>
      </c>
      <c r="AK977" s="74"/>
    </row>
    <row r="978" spans="1:37" ht="18" customHeight="1">
      <c r="A978" s="531"/>
      <c r="B978" s="363"/>
      <c r="C978" s="155">
        <v>111</v>
      </c>
      <c r="D978" s="155"/>
      <c r="E978" s="368"/>
      <c r="F978" s="368"/>
      <c r="G978" s="363">
        <v>4141</v>
      </c>
      <c r="H978" s="363"/>
      <c r="I978" s="363"/>
      <c r="J978" s="356" t="s">
        <v>50</v>
      </c>
      <c r="K978" s="356"/>
      <c r="L978" s="356"/>
      <c r="M978" s="356"/>
      <c r="N978" s="356"/>
      <c r="O978" s="356"/>
      <c r="P978" s="356"/>
      <c r="Q978" s="356"/>
      <c r="R978" s="356"/>
      <c r="S978" s="356"/>
      <c r="T978" s="356"/>
      <c r="U978" s="356"/>
      <c r="V978" s="356"/>
      <c r="W978" s="356"/>
      <c r="X978" s="280">
        <v>1000</v>
      </c>
      <c r="Y978" s="280"/>
      <c r="Z978" s="280"/>
      <c r="AA978" s="280"/>
      <c r="AB978" s="280"/>
      <c r="AC978" s="281"/>
      <c r="AD978" s="280">
        <v>56</v>
      </c>
      <c r="AE978" s="280"/>
      <c r="AF978" s="280"/>
      <c r="AG978" s="280"/>
      <c r="AH978" s="280"/>
      <c r="AI978" s="281"/>
      <c r="AJ978" s="71">
        <f t="shared" si="39"/>
        <v>5.6000000000000005</v>
      </c>
      <c r="AK978" s="72"/>
    </row>
    <row r="979" spans="1:37" ht="18" customHeight="1">
      <c r="A979" s="531"/>
      <c r="B979" s="363"/>
      <c r="C979" s="155">
        <v>460</v>
      </c>
      <c r="D979" s="155"/>
      <c r="E979" s="368"/>
      <c r="F979" s="368"/>
      <c r="G979" s="363">
        <v>4143</v>
      </c>
      <c r="H979" s="363"/>
      <c r="I979" s="363"/>
      <c r="J979" s="356" t="s">
        <v>52</v>
      </c>
      <c r="K979" s="356"/>
      <c r="L979" s="356"/>
      <c r="M979" s="356"/>
      <c r="N979" s="356"/>
      <c r="O979" s="356"/>
      <c r="P979" s="356"/>
      <c r="Q979" s="356"/>
      <c r="R979" s="356"/>
      <c r="S979" s="356"/>
      <c r="T979" s="356"/>
      <c r="U979" s="356"/>
      <c r="V979" s="356"/>
      <c r="W979" s="356"/>
      <c r="X979" s="280">
        <v>4000</v>
      </c>
      <c r="Y979" s="280"/>
      <c r="Z979" s="280"/>
      <c r="AA979" s="280"/>
      <c r="AB979" s="280"/>
      <c r="AC979" s="281"/>
      <c r="AD979" s="280">
        <v>2822.44</v>
      </c>
      <c r="AE979" s="280"/>
      <c r="AF979" s="280"/>
      <c r="AG979" s="280"/>
      <c r="AH979" s="280"/>
      <c r="AI979" s="281"/>
      <c r="AJ979" s="71">
        <f t="shared" si="39"/>
        <v>70.560999999999993</v>
      </c>
      <c r="AK979" s="72"/>
    </row>
    <row r="980" spans="1:37" ht="18" customHeight="1">
      <c r="A980" s="532"/>
      <c r="B980" s="533"/>
      <c r="C980" s="90">
        <v>860</v>
      </c>
      <c r="D980" s="90"/>
      <c r="E980" s="520"/>
      <c r="F980" s="520"/>
      <c r="G980" s="91">
        <v>4147</v>
      </c>
      <c r="H980" s="91"/>
      <c r="I980" s="91"/>
      <c r="J980" s="92" t="s">
        <v>174</v>
      </c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79">
        <v>1000</v>
      </c>
      <c r="Y980" s="79"/>
      <c r="Z980" s="79"/>
      <c r="AA980" s="79"/>
      <c r="AB980" s="79"/>
      <c r="AC980" s="80"/>
      <c r="AD980" s="79">
        <v>0</v>
      </c>
      <c r="AE980" s="79"/>
      <c r="AF980" s="79"/>
      <c r="AG980" s="79"/>
      <c r="AH980" s="79"/>
      <c r="AI980" s="80"/>
      <c r="AJ980" s="71">
        <f>AD980/X980*100</f>
        <v>0</v>
      </c>
      <c r="AK980" s="72"/>
    </row>
    <row r="981" spans="1:37" ht="18" customHeight="1">
      <c r="A981" s="532"/>
      <c r="B981" s="533"/>
      <c r="C981" s="196">
        <v>111</v>
      </c>
      <c r="D981" s="196"/>
      <c r="E981" s="520"/>
      <c r="F981" s="520"/>
      <c r="G981" s="265">
        <v>4148</v>
      </c>
      <c r="H981" s="265"/>
      <c r="I981" s="265"/>
      <c r="J981" s="266" t="s">
        <v>56</v>
      </c>
      <c r="K981" s="266"/>
      <c r="L981" s="266"/>
      <c r="M981" s="266"/>
      <c r="N981" s="266"/>
      <c r="O981" s="266"/>
      <c r="P981" s="266"/>
      <c r="Q981" s="266"/>
      <c r="R981" s="266"/>
      <c r="S981" s="266"/>
      <c r="T981" s="266"/>
      <c r="U981" s="266"/>
      <c r="V981" s="266"/>
      <c r="W981" s="266"/>
      <c r="X981" s="267">
        <v>1000</v>
      </c>
      <c r="Y981" s="267"/>
      <c r="Z981" s="267"/>
      <c r="AA981" s="267"/>
      <c r="AB981" s="267"/>
      <c r="AC981" s="268"/>
      <c r="AD981" s="267">
        <v>0</v>
      </c>
      <c r="AE981" s="267"/>
      <c r="AF981" s="267"/>
      <c r="AG981" s="267"/>
      <c r="AH981" s="267"/>
      <c r="AI981" s="268"/>
      <c r="AJ981" s="71">
        <f t="shared" si="39"/>
        <v>0</v>
      </c>
      <c r="AK981" s="72"/>
    </row>
    <row r="982" spans="1:37" ht="18" customHeight="1">
      <c r="A982" s="534"/>
      <c r="B982" s="516"/>
      <c r="C982" s="371">
        <v>111</v>
      </c>
      <c r="D982" s="371"/>
      <c r="E982" s="369"/>
      <c r="F982" s="369"/>
      <c r="G982" s="516">
        <v>4149</v>
      </c>
      <c r="H982" s="516"/>
      <c r="I982" s="516"/>
      <c r="J982" s="362" t="s">
        <v>57</v>
      </c>
      <c r="K982" s="362"/>
      <c r="L982" s="362"/>
      <c r="M982" s="362"/>
      <c r="N982" s="362"/>
      <c r="O982" s="362"/>
      <c r="P982" s="362"/>
      <c r="Q982" s="362"/>
      <c r="R982" s="362"/>
      <c r="S982" s="362"/>
      <c r="T982" s="362"/>
      <c r="U982" s="362"/>
      <c r="V982" s="362"/>
      <c r="W982" s="362"/>
      <c r="X982" s="360">
        <v>7000</v>
      </c>
      <c r="Y982" s="360"/>
      <c r="Z982" s="360"/>
      <c r="AA982" s="360"/>
      <c r="AB982" s="360"/>
      <c r="AC982" s="361"/>
      <c r="AD982" s="360">
        <v>4691.9799999999996</v>
      </c>
      <c r="AE982" s="360"/>
      <c r="AF982" s="360"/>
      <c r="AG982" s="360"/>
      <c r="AH982" s="360"/>
      <c r="AI982" s="361"/>
      <c r="AJ982" s="71">
        <f t="shared" si="39"/>
        <v>67.028285714285701</v>
      </c>
      <c r="AK982" s="72"/>
    </row>
    <row r="983" spans="1:37" ht="18" customHeight="1">
      <c r="A983" s="529"/>
      <c r="B983" s="530"/>
      <c r="C983" s="370"/>
      <c r="D983" s="370"/>
      <c r="E983" s="367">
        <v>414</v>
      </c>
      <c r="F983" s="367"/>
      <c r="G983" s="357" t="s">
        <v>167</v>
      </c>
      <c r="H983" s="358"/>
      <c r="I983" s="358"/>
      <c r="J983" s="358"/>
      <c r="K983" s="358"/>
      <c r="L983" s="358"/>
      <c r="M983" s="358"/>
      <c r="N983" s="358"/>
      <c r="O983" s="358"/>
      <c r="P983" s="358"/>
      <c r="Q983" s="358"/>
      <c r="R983" s="358"/>
      <c r="S983" s="358"/>
      <c r="T983" s="358"/>
      <c r="U983" s="358"/>
      <c r="V983" s="358"/>
      <c r="W983" s="359"/>
      <c r="X983" s="107">
        <f>SUM(X984:X984)</f>
        <v>700</v>
      </c>
      <c r="Y983" s="108"/>
      <c r="Z983" s="108"/>
      <c r="AA983" s="108"/>
      <c r="AB983" s="108"/>
      <c r="AC983" s="109"/>
      <c r="AD983" s="107">
        <f>SUM(AD984:AD984)</f>
        <v>84.7</v>
      </c>
      <c r="AE983" s="108"/>
      <c r="AF983" s="108"/>
      <c r="AG983" s="108"/>
      <c r="AH983" s="108"/>
      <c r="AI983" s="109"/>
      <c r="AJ983" s="73">
        <f>AD983/X983*100</f>
        <v>12.100000000000001</v>
      </c>
      <c r="AK983" s="74"/>
    </row>
    <row r="984" spans="1:37" ht="18" customHeight="1">
      <c r="A984" s="531"/>
      <c r="B984" s="363"/>
      <c r="C984" s="155">
        <v>133</v>
      </c>
      <c r="D984" s="155"/>
      <c r="E984" s="368"/>
      <c r="F984" s="368"/>
      <c r="G984" s="363">
        <v>4153</v>
      </c>
      <c r="H984" s="363"/>
      <c r="I984" s="363"/>
      <c r="J984" s="356" t="s">
        <v>60</v>
      </c>
      <c r="K984" s="356"/>
      <c r="L984" s="356"/>
      <c r="M984" s="356"/>
      <c r="N984" s="356"/>
      <c r="O984" s="356"/>
      <c r="P984" s="356"/>
      <c r="Q984" s="356"/>
      <c r="R984" s="356"/>
      <c r="S984" s="356"/>
      <c r="T984" s="356"/>
      <c r="U984" s="356"/>
      <c r="V984" s="356"/>
      <c r="W984" s="356"/>
      <c r="X984" s="280">
        <v>700</v>
      </c>
      <c r="Y984" s="280"/>
      <c r="Z984" s="280"/>
      <c r="AA984" s="280"/>
      <c r="AB984" s="280"/>
      <c r="AC984" s="281"/>
      <c r="AD984" s="280">
        <v>84.7</v>
      </c>
      <c r="AE984" s="280"/>
      <c r="AF984" s="280"/>
      <c r="AG984" s="280"/>
      <c r="AH984" s="280"/>
      <c r="AI984" s="281"/>
      <c r="AJ984" s="71">
        <f>AD984/X984*100</f>
        <v>12.100000000000001</v>
      </c>
      <c r="AK984" s="72"/>
    </row>
    <row r="985" spans="1:37" ht="18" customHeight="1">
      <c r="A985" s="529"/>
      <c r="B985" s="530"/>
      <c r="C985" s="370"/>
      <c r="D985" s="370"/>
      <c r="E985" s="367">
        <v>417</v>
      </c>
      <c r="F985" s="367"/>
      <c r="G985" s="357" t="s">
        <v>64</v>
      </c>
      <c r="H985" s="358"/>
      <c r="I985" s="358"/>
      <c r="J985" s="358"/>
      <c r="K985" s="358"/>
      <c r="L985" s="358"/>
      <c r="M985" s="358"/>
      <c r="N985" s="358"/>
      <c r="O985" s="358"/>
      <c r="P985" s="358"/>
      <c r="Q985" s="358"/>
      <c r="R985" s="358"/>
      <c r="S985" s="358"/>
      <c r="T985" s="358"/>
      <c r="U985" s="358"/>
      <c r="V985" s="358"/>
      <c r="W985" s="359"/>
      <c r="X985" s="107">
        <f>SUM(X986:X986)</f>
        <v>23200</v>
      </c>
      <c r="Y985" s="108"/>
      <c r="Z985" s="108"/>
      <c r="AA985" s="108"/>
      <c r="AB985" s="108"/>
      <c r="AC985" s="109"/>
      <c r="AD985" s="107">
        <f>SUM(AD986:AD986)</f>
        <v>18958.73</v>
      </c>
      <c r="AE985" s="108"/>
      <c r="AF985" s="108"/>
      <c r="AG985" s="108"/>
      <c r="AH985" s="108"/>
      <c r="AI985" s="109"/>
      <c r="AJ985" s="73">
        <f t="shared" si="39"/>
        <v>81.718663793103445</v>
      </c>
      <c r="AK985" s="74"/>
    </row>
    <row r="986" spans="1:37" ht="18" customHeight="1">
      <c r="A986" s="531"/>
      <c r="B986" s="363"/>
      <c r="C986" s="155">
        <v>111</v>
      </c>
      <c r="D986" s="155"/>
      <c r="E986" s="368"/>
      <c r="F986" s="368"/>
      <c r="G986" s="363">
        <v>4171</v>
      </c>
      <c r="H986" s="363"/>
      <c r="I986" s="363"/>
      <c r="J986" s="356" t="s">
        <v>65</v>
      </c>
      <c r="K986" s="356"/>
      <c r="L986" s="356"/>
      <c r="M986" s="356"/>
      <c r="N986" s="356"/>
      <c r="O986" s="356"/>
      <c r="P986" s="356"/>
      <c r="Q986" s="356"/>
      <c r="R986" s="356"/>
      <c r="S986" s="356"/>
      <c r="T986" s="356"/>
      <c r="U986" s="356"/>
      <c r="V986" s="356"/>
      <c r="W986" s="356"/>
      <c r="X986" s="280">
        <v>23200</v>
      </c>
      <c r="Y986" s="280"/>
      <c r="Z986" s="280"/>
      <c r="AA986" s="280"/>
      <c r="AB986" s="280"/>
      <c r="AC986" s="281"/>
      <c r="AD986" s="280">
        <v>18958.73</v>
      </c>
      <c r="AE986" s="280"/>
      <c r="AF986" s="280"/>
      <c r="AG986" s="280"/>
      <c r="AH986" s="280"/>
      <c r="AI986" s="281"/>
      <c r="AJ986" s="71">
        <f t="shared" si="39"/>
        <v>81.718663793103445</v>
      </c>
      <c r="AK986" s="72"/>
    </row>
    <row r="987" spans="1:37" ht="18" customHeight="1">
      <c r="A987" s="116"/>
      <c r="B987" s="117"/>
      <c r="C987" s="122"/>
      <c r="D987" s="122"/>
      <c r="E987" s="127"/>
      <c r="F987" s="127"/>
      <c r="G987" s="216" t="s">
        <v>66</v>
      </c>
      <c r="H987" s="216"/>
      <c r="I987" s="216"/>
      <c r="J987" s="216"/>
      <c r="K987" s="216"/>
      <c r="L987" s="216"/>
      <c r="M987" s="216"/>
      <c r="N987" s="216"/>
      <c r="O987" s="216"/>
      <c r="P987" s="216"/>
      <c r="Q987" s="216"/>
      <c r="R987" s="216"/>
      <c r="S987" s="216"/>
      <c r="T987" s="216"/>
      <c r="U987" s="216"/>
      <c r="V987" s="216"/>
      <c r="W987" s="216"/>
      <c r="X987" s="85">
        <f>SUM(X988:X988)</f>
        <v>1000</v>
      </c>
      <c r="Y987" s="86"/>
      <c r="Z987" s="86"/>
      <c r="AA987" s="86"/>
      <c r="AB987" s="86"/>
      <c r="AC987" s="87"/>
      <c r="AD987" s="85">
        <f>SUM(AD988:AD988)</f>
        <v>0</v>
      </c>
      <c r="AE987" s="86"/>
      <c r="AF987" s="86"/>
      <c r="AG987" s="86"/>
      <c r="AH987" s="86"/>
      <c r="AI987" s="87"/>
      <c r="AJ987" s="73">
        <f>AD987/X987*100</f>
        <v>0</v>
      </c>
      <c r="AK987" s="74"/>
    </row>
    <row r="988" spans="1:37" ht="18" customHeight="1">
      <c r="A988" s="119"/>
      <c r="B988" s="120"/>
      <c r="C988" s="219">
        <v>133</v>
      </c>
      <c r="D988" s="219"/>
      <c r="E988" s="129"/>
      <c r="F988" s="129"/>
      <c r="G988" s="120">
        <v>4193</v>
      </c>
      <c r="H988" s="120"/>
      <c r="I988" s="120"/>
      <c r="J988" s="92" t="s">
        <v>67</v>
      </c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166">
        <v>1000</v>
      </c>
      <c r="Y988" s="166"/>
      <c r="Z988" s="166"/>
      <c r="AA988" s="166"/>
      <c r="AB988" s="166"/>
      <c r="AC988" s="167"/>
      <c r="AD988" s="166">
        <v>0</v>
      </c>
      <c r="AE988" s="166"/>
      <c r="AF988" s="166"/>
      <c r="AG988" s="166"/>
      <c r="AH988" s="166"/>
      <c r="AI988" s="167"/>
      <c r="AJ988" s="71">
        <f>AD988/X988*100</f>
        <v>0</v>
      </c>
      <c r="AK988" s="72"/>
    </row>
    <row r="989" spans="1:37" ht="29.25" customHeight="1">
      <c r="A989" s="147"/>
      <c r="B989" s="231"/>
      <c r="C989" s="245"/>
      <c r="D989" s="246"/>
      <c r="E989" s="123">
        <v>431</v>
      </c>
      <c r="F989" s="124"/>
      <c r="G989" s="184" t="s">
        <v>70</v>
      </c>
      <c r="H989" s="185"/>
      <c r="I989" s="185"/>
      <c r="J989" s="185"/>
      <c r="K989" s="185"/>
      <c r="L989" s="185"/>
      <c r="M989" s="185"/>
      <c r="N989" s="185"/>
      <c r="O989" s="185"/>
      <c r="P989" s="185"/>
      <c r="Q989" s="185"/>
      <c r="R989" s="185"/>
      <c r="S989" s="185"/>
      <c r="T989" s="185"/>
      <c r="U989" s="185"/>
      <c r="V989" s="185"/>
      <c r="W989" s="186"/>
      <c r="X989" s="85">
        <f>X990</f>
        <v>8000</v>
      </c>
      <c r="Y989" s="86"/>
      <c r="Z989" s="86"/>
      <c r="AA989" s="86"/>
      <c r="AB989" s="86"/>
      <c r="AC989" s="87"/>
      <c r="AD989" s="85">
        <f>AD990</f>
        <v>6522.83</v>
      </c>
      <c r="AE989" s="86"/>
      <c r="AF989" s="86"/>
      <c r="AG989" s="86"/>
      <c r="AH989" s="86"/>
      <c r="AI989" s="87"/>
      <c r="AJ989" s="153">
        <f>AD989/X989*100</f>
        <v>81.535375000000002</v>
      </c>
      <c r="AK989" s="154"/>
    </row>
    <row r="990" spans="1:37" ht="21.75" customHeight="1">
      <c r="A990" s="151"/>
      <c r="B990" s="233"/>
      <c r="C990" s="247">
        <v>111</v>
      </c>
      <c r="D990" s="248"/>
      <c r="E990" s="125"/>
      <c r="F990" s="126"/>
      <c r="G990" s="156">
        <v>4318</v>
      </c>
      <c r="H990" s="157"/>
      <c r="I990" s="158"/>
      <c r="J990" s="159" t="s">
        <v>193</v>
      </c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1"/>
      <c r="X990" s="162">
        <v>8000</v>
      </c>
      <c r="Y990" s="163"/>
      <c r="Z990" s="163"/>
      <c r="AA990" s="163"/>
      <c r="AB990" s="163"/>
      <c r="AC990" s="164"/>
      <c r="AD990" s="297">
        <v>6522.83</v>
      </c>
      <c r="AE990" s="163"/>
      <c r="AF990" s="163"/>
      <c r="AG990" s="163"/>
      <c r="AH990" s="163"/>
      <c r="AI990" s="164"/>
      <c r="AJ990" s="71">
        <f>AD990/X990*100</f>
        <v>81.535375000000002</v>
      </c>
      <c r="AK990" s="72"/>
    </row>
    <row r="991" spans="1:37" ht="18" customHeight="1">
      <c r="A991" s="137">
        <v>21</v>
      </c>
      <c r="B991" s="138"/>
      <c r="C991" s="114" t="s">
        <v>95</v>
      </c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205">
        <f>X966+X972+X974+X977+X983+X985+X987+X989</f>
        <v>654400</v>
      </c>
      <c r="Y991" s="206"/>
      <c r="Z991" s="206"/>
      <c r="AA991" s="206"/>
      <c r="AB991" s="206"/>
      <c r="AC991" s="207"/>
      <c r="AD991" s="205">
        <f>AD966+AD972+AD974+AD977+AD983+AD985+AD987+AD989</f>
        <v>638717.09</v>
      </c>
      <c r="AE991" s="206"/>
      <c r="AF991" s="206"/>
      <c r="AG991" s="206"/>
      <c r="AH991" s="206"/>
      <c r="AI991" s="207"/>
      <c r="AJ991" s="168">
        <f t="shared" si="39"/>
        <v>97.603467298288507</v>
      </c>
      <c r="AK991" s="169"/>
    </row>
    <row r="992" spans="1:37" ht="18" customHeight="1">
      <c r="A992" s="139"/>
      <c r="B992" s="140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208"/>
      <c r="Y992" s="209"/>
      <c r="Z992" s="209"/>
      <c r="AA992" s="209"/>
      <c r="AB992" s="209"/>
      <c r="AC992" s="210"/>
      <c r="AD992" s="208"/>
      <c r="AE992" s="209"/>
      <c r="AF992" s="209"/>
      <c r="AG992" s="209"/>
      <c r="AH992" s="209"/>
      <c r="AI992" s="210"/>
      <c r="AJ992" s="170" t="e">
        <f t="shared" si="39"/>
        <v>#DIV/0!</v>
      </c>
      <c r="AK992" s="171"/>
    </row>
    <row r="1003" spans="1:37" ht="33.75" hidden="1" customHeight="1"/>
    <row r="1004" spans="1:37" ht="0.75" hidden="1" customHeight="1"/>
    <row r="1005" spans="1:37" ht="18" customHeight="1">
      <c r="A1005" s="88" t="s">
        <v>90</v>
      </c>
      <c r="B1005" s="81"/>
      <c r="C1005" s="81" t="s">
        <v>91</v>
      </c>
      <c r="D1005" s="81"/>
      <c r="E1005" s="203" t="s">
        <v>92</v>
      </c>
      <c r="F1005" s="203"/>
      <c r="G1005" s="81" t="s">
        <v>92</v>
      </c>
      <c r="H1005" s="81"/>
      <c r="I1005" s="81" t="s">
        <v>93</v>
      </c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 t="s">
        <v>200</v>
      </c>
      <c r="Y1005" s="81"/>
      <c r="Z1005" s="81"/>
      <c r="AA1005" s="81"/>
      <c r="AB1005" s="81"/>
      <c r="AC1005" s="82"/>
      <c r="AD1005" s="81" t="s">
        <v>198</v>
      </c>
      <c r="AE1005" s="81"/>
      <c r="AF1005" s="81"/>
      <c r="AG1005" s="81"/>
      <c r="AH1005" s="81"/>
      <c r="AI1005" s="82"/>
      <c r="AJ1005" s="75" t="s">
        <v>123</v>
      </c>
      <c r="AK1005" s="76"/>
    </row>
    <row r="1006" spans="1:37" ht="18" customHeight="1">
      <c r="A1006" s="89"/>
      <c r="B1006" s="83"/>
      <c r="C1006" s="83"/>
      <c r="D1006" s="83"/>
      <c r="E1006" s="204"/>
      <c r="F1006" s="204"/>
      <c r="G1006" s="83"/>
      <c r="H1006" s="83"/>
      <c r="I1006" s="83"/>
      <c r="J1006" s="83"/>
      <c r="K1006" s="83"/>
      <c r="L1006" s="83"/>
      <c r="M1006" s="83"/>
      <c r="N1006" s="83"/>
      <c r="O1006" s="83"/>
      <c r="P1006" s="83"/>
      <c r="Q1006" s="83"/>
      <c r="R1006" s="83"/>
      <c r="S1006" s="83"/>
      <c r="T1006" s="83"/>
      <c r="U1006" s="83"/>
      <c r="V1006" s="83"/>
      <c r="W1006" s="83"/>
      <c r="X1006" s="83"/>
      <c r="Y1006" s="83"/>
      <c r="Z1006" s="83"/>
      <c r="AA1006" s="83"/>
      <c r="AB1006" s="83"/>
      <c r="AC1006" s="84"/>
      <c r="AD1006" s="83"/>
      <c r="AE1006" s="83"/>
      <c r="AF1006" s="83"/>
      <c r="AG1006" s="83"/>
      <c r="AH1006" s="83"/>
      <c r="AI1006" s="84"/>
      <c r="AJ1006" s="77"/>
      <c r="AK1006" s="78"/>
    </row>
    <row r="1007" spans="1:37" ht="18" customHeight="1">
      <c r="A1007" s="211">
        <v>22</v>
      </c>
      <c r="B1007" s="212"/>
      <c r="C1007" s="221" t="s">
        <v>195</v>
      </c>
      <c r="D1007" s="222"/>
      <c r="E1007" s="222"/>
      <c r="F1007" s="222"/>
      <c r="G1007" s="222"/>
      <c r="H1007" s="222"/>
      <c r="I1007" s="222"/>
      <c r="J1007" s="222"/>
      <c r="K1007" s="222"/>
      <c r="L1007" s="222"/>
      <c r="M1007" s="222"/>
      <c r="N1007" s="222"/>
      <c r="O1007" s="222"/>
      <c r="P1007" s="222"/>
      <c r="Q1007" s="222"/>
      <c r="R1007" s="222"/>
      <c r="S1007" s="222"/>
      <c r="T1007" s="222"/>
      <c r="U1007" s="222"/>
      <c r="V1007" s="222"/>
      <c r="W1007" s="222"/>
      <c r="X1007" s="222"/>
      <c r="Y1007" s="222"/>
      <c r="Z1007" s="222"/>
      <c r="AA1007" s="222"/>
      <c r="AB1007" s="222"/>
      <c r="AC1007" s="222"/>
      <c r="AD1007" s="222"/>
      <c r="AE1007" s="222"/>
      <c r="AF1007" s="222"/>
      <c r="AG1007" s="222"/>
      <c r="AH1007" s="222"/>
      <c r="AI1007" s="222"/>
      <c r="AJ1007" s="222"/>
      <c r="AK1007" s="223"/>
    </row>
    <row r="1008" spans="1:37" ht="18" customHeight="1">
      <c r="A1008" s="213"/>
      <c r="B1008" s="214"/>
      <c r="C1008" s="224"/>
      <c r="D1008" s="225"/>
      <c r="E1008" s="225"/>
      <c r="F1008" s="225"/>
      <c r="G1008" s="225"/>
      <c r="H1008" s="225"/>
      <c r="I1008" s="225"/>
      <c r="J1008" s="225"/>
      <c r="K1008" s="225"/>
      <c r="L1008" s="225"/>
      <c r="M1008" s="225"/>
      <c r="N1008" s="225"/>
      <c r="O1008" s="225"/>
      <c r="P1008" s="225"/>
      <c r="Q1008" s="225"/>
      <c r="R1008" s="225"/>
      <c r="S1008" s="225"/>
      <c r="T1008" s="225"/>
      <c r="U1008" s="225"/>
      <c r="V1008" s="225"/>
      <c r="W1008" s="225"/>
      <c r="X1008" s="225"/>
      <c r="Y1008" s="225"/>
      <c r="Z1008" s="225"/>
      <c r="AA1008" s="225"/>
      <c r="AB1008" s="225"/>
      <c r="AC1008" s="225"/>
      <c r="AD1008" s="225"/>
      <c r="AE1008" s="225"/>
      <c r="AF1008" s="225"/>
      <c r="AG1008" s="225"/>
      <c r="AH1008" s="225"/>
      <c r="AI1008" s="225"/>
      <c r="AJ1008" s="225"/>
      <c r="AK1008" s="226"/>
    </row>
    <row r="1009" spans="1:37" ht="18" customHeight="1">
      <c r="A1009" s="116"/>
      <c r="B1009" s="117"/>
      <c r="C1009" s="122"/>
      <c r="D1009" s="122"/>
      <c r="E1009" s="127">
        <v>411</v>
      </c>
      <c r="F1009" s="127"/>
      <c r="G1009" s="215" t="s">
        <v>33</v>
      </c>
      <c r="H1009" s="215"/>
      <c r="I1009" s="215"/>
      <c r="J1009" s="215"/>
      <c r="K1009" s="215"/>
      <c r="L1009" s="215"/>
      <c r="M1009" s="215"/>
      <c r="N1009" s="215"/>
      <c r="O1009" s="215"/>
      <c r="P1009" s="215"/>
      <c r="Q1009" s="215"/>
      <c r="R1009" s="215"/>
      <c r="S1009" s="215"/>
      <c r="T1009" s="215"/>
      <c r="U1009" s="215"/>
      <c r="V1009" s="215"/>
      <c r="W1009" s="215"/>
      <c r="X1009" s="85">
        <f>SUM(X1010:X1014)</f>
        <v>367400</v>
      </c>
      <c r="Y1009" s="86"/>
      <c r="Z1009" s="86"/>
      <c r="AA1009" s="86"/>
      <c r="AB1009" s="86"/>
      <c r="AC1009" s="87"/>
      <c r="AD1009" s="85">
        <f>SUM(AD1010:AD1014)</f>
        <v>349592.04</v>
      </c>
      <c r="AE1009" s="86"/>
      <c r="AF1009" s="86"/>
      <c r="AG1009" s="86"/>
      <c r="AH1009" s="86"/>
      <c r="AI1009" s="87"/>
      <c r="AJ1009" s="73">
        <f t="shared" ref="AJ1009:AJ1027" si="40">AD1009/X1009*100</f>
        <v>95.15297768100163</v>
      </c>
      <c r="AK1009" s="74"/>
    </row>
    <row r="1010" spans="1:37" ht="18" customHeight="1">
      <c r="A1010" s="118"/>
      <c r="B1010" s="91"/>
      <c r="C1010" s="90">
        <v>660</v>
      </c>
      <c r="D1010" s="90"/>
      <c r="E1010" s="128"/>
      <c r="F1010" s="128"/>
      <c r="G1010" s="91">
        <v>4111</v>
      </c>
      <c r="H1010" s="91"/>
      <c r="I1010" s="91"/>
      <c r="J1010" s="92" t="s">
        <v>34</v>
      </c>
      <c r="K1010" s="92"/>
      <c r="L1010" s="92"/>
      <c r="M1010" s="92"/>
      <c r="N1010" s="92"/>
      <c r="O1010" s="92"/>
      <c r="P1010" s="92"/>
      <c r="Q1010" s="92"/>
      <c r="R1010" s="92"/>
      <c r="S1010" s="92"/>
      <c r="T1010" s="92"/>
      <c r="U1010" s="92"/>
      <c r="V1010" s="92"/>
      <c r="W1010" s="92"/>
      <c r="X1010" s="79">
        <v>211000</v>
      </c>
      <c r="Y1010" s="79"/>
      <c r="Z1010" s="79"/>
      <c r="AA1010" s="79"/>
      <c r="AB1010" s="79"/>
      <c r="AC1010" s="80"/>
      <c r="AD1010" s="79">
        <v>210848.7</v>
      </c>
      <c r="AE1010" s="79"/>
      <c r="AF1010" s="79"/>
      <c r="AG1010" s="79"/>
      <c r="AH1010" s="79"/>
      <c r="AI1010" s="80"/>
      <c r="AJ1010" s="71">
        <f t="shared" si="40"/>
        <v>99.928293838862572</v>
      </c>
      <c r="AK1010" s="72"/>
    </row>
    <row r="1011" spans="1:37" ht="18" customHeight="1">
      <c r="A1011" s="118"/>
      <c r="B1011" s="91"/>
      <c r="C1011" s="90">
        <v>660</v>
      </c>
      <c r="D1011" s="90"/>
      <c r="E1011" s="128"/>
      <c r="F1011" s="128"/>
      <c r="G1011" s="91">
        <v>4112</v>
      </c>
      <c r="H1011" s="91"/>
      <c r="I1011" s="91"/>
      <c r="J1011" s="217" t="s">
        <v>35</v>
      </c>
      <c r="K1011" s="217"/>
      <c r="L1011" s="217"/>
      <c r="M1011" s="217"/>
      <c r="N1011" s="217"/>
      <c r="O1011" s="217"/>
      <c r="P1011" s="217"/>
      <c r="Q1011" s="217"/>
      <c r="R1011" s="217"/>
      <c r="S1011" s="217"/>
      <c r="T1011" s="217"/>
      <c r="U1011" s="217"/>
      <c r="V1011" s="217"/>
      <c r="W1011" s="217"/>
      <c r="X1011" s="79">
        <v>33100</v>
      </c>
      <c r="Y1011" s="79"/>
      <c r="Z1011" s="79"/>
      <c r="AA1011" s="79"/>
      <c r="AB1011" s="79"/>
      <c r="AC1011" s="80"/>
      <c r="AD1011" s="79">
        <v>29622.87</v>
      </c>
      <c r="AE1011" s="79"/>
      <c r="AF1011" s="79"/>
      <c r="AG1011" s="79"/>
      <c r="AH1011" s="79"/>
      <c r="AI1011" s="80"/>
      <c r="AJ1011" s="71">
        <f t="shared" si="40"/>
        <v>89.495075528700909</v>
      </c>
      <c r="AK1011" s="72"/>
    </row>
    <row r="1012" spans="1:37" s="42" customFormat="1" ht="18" customHeight="1">
      <c r="A1012" s="118"/>
      <c r="B1012" s="91"/>
      <c r="C1012" s="90">
        <v>660</v>
      </c>
      <c r="D1012" s="90"/>
      <c r="E1012" s="128"/>
      <c r="F1012" s="128"/>
      <c r="G1012" s="91">
        <v>4113</v>
      </c>
      <c r="H1012" s="91"/>
      <c r="I1012" s="91"/>
      <c r="J1012" s="92" t="s">
        <v>36</v>
      </c>
      <c r="K1012" s="92"/>
      <c r="L1012" s="92"/>
      <c r="M1012" s="92"/>
      <c r="N1012" s="92"/>
      <c r="O1012" s="92"/>
      <c r="P1012" s="92"/>
      <c r="Q1012" s="92"/>
      <c r="R1012" s="92"/>
      <c r="S1012" s="92"/>
      <c r="T1012" s="92"/>
      <c r="U1012" s="92"/>
      <c r="V1012" s="92"/>
      <c r="W1012" s="92"/>
      <c r="X1012" s="79">
        <v>84500</v>
      </c>
      <c r="Y1012" s="79"/>
      <c r="Z1012" s="79"/>
      <c r="AA1012" s="79"/>
      <c r="AB1012" s="79"/>
      <c r="AC1012" s="80"/>
      <c r="AD1012" s="79">
        <v>74688.789999999994</v>
      </c>
      <c r="AE1012" s="79"/>
      <c r="AF1012" s="79"/>
      <c r="AG1012" s="79"/>
      <c r="AH1012" s="79"/>
      <c r="AI1012" s="80"/>
      <c r="AJ1012" s="71">
        <f t="shared" si="40"/>
        <v>88.389100591715959</v>
      </c>
      <c r="AK1012" s="72"/>
    </row>
    <row r="1013" spans="1:37" s="42" customFormat="1" ht="18" customHeight="1">
      <c r="A1013" s="118"/>
      <c r="B1013" s="91"/>
      <c r="C1013" s="90">
        <v>660</v>
      </c>
      <c r="D1013" s="90"/>
      <c r="E1013" s="128"/>
      <c r="F1013" s="128"/>
      <c r="G1013" s="91">
        <v>4114</v>
      </c>
      <c r="H1013" s="91"/>
      <c r="I1013" s="91"/>
      <c r="J1013" s="92" t="s">
        <v>37</v>
      </c>
      <c r="K1013" s="92"/>
      <c r="L1013" s="92"/>
      <c r="M1013" s="92"/>
      <c r="N1013" s="92"/>
      <c r="O1013" s="92"/>
      <c r="P1013" s="92"/>
      <c r="Q1013" s="92"/>
      <c r="R1013" s="92"/>
      <c r="S1013" s="92"/>
      <c r="T1013" s="92"/>
      <c r="U1013" s="92"/>
      <c r="V1013" s="92"/>
      <c r="W1013" s="92"/>
      <c r="X1013" s="79">
        <v>33700</v>
      </c>
      <c r="Y1013" s="79"/>
      <c r="Z1013" s="79"/>
      <c r="AA1013" s="79"/>
      <c r="AB1013" s="79"/>
      <c r="AC1013" s="80"/>
      <c r="AD1013" s="79">
        <v>29683.86</v>
      </c>
      <c r="AE1013" s="79"/>
      <c r="AF1013" s="79"/>
      <c r="AG1013" s="79"/>
      <c r="AH1013" s="79"/>
      <c r="AI1013" s="80"/>
      <c r="AJ1013" s="71">
        <f t="shared" si="40"/>
        <v>88.082670623145404</v>
      </c>
      <c r="AK1013" s="72"/>
    </row>
    <row r="1014" spans="1:37" s="42" customFormat="1" ht="18" customHeight="1">
      <c r="A1014" s="121"/>
      <c r="B1014" s="67"/>
      <c r="C1014" s="66">
        <v>660</v>
      </c>
      <c r="D1014" s="66"/>
      <c r="E1014" s="130"/>
      <c r="F1014" s="130"/>
      <c r="G1014" s="67">
        <v>4115</v>
      </c>
      <c r="H1014" s="67"/>
      <c r="I1014" s="67"/>
      <c r="J1014" s="68" t="s">
        <v>38</v>
      </c>
      <c r="K1014" s="68"/>
      <c r="L1014" s="68"/>
      <c r="M1014" s="68"/>
      <c r="N1014" s="68"/>
      <c r="O1014" s="68"/>
      <c r="P1014" s="68"/>
      <c r="Q1014" s="68"/>
      <c r="R1014" s="68"/>
      <c r="S1014" s="68"/>
      <c r="T1014" s="68"/>
      <c r="U1014" s="68"/>
      <c r="V1014" s="68"/>
      <c r="W1014" s="68"/>
      <c r="X1014" s="69">
        <v>5100</v>
      </c>
      <c r="Y1014" s="69"/>
      <c r="Z1014" s="69"/>
      <c r="AA1014" s="69"/>
      <c r="AB1014" s="69"/>
      <c r="AC1014" s="70"/>
      <c r="AD1014" s="69">
        <v>4747.82</v>
      </c>
      <c r="AE1014" s="69"/>
      <c r="AF1014" s="69"/>
      <c r="AG1014" s="69"/>
      <c r="AH1014" s="69"/>
      <c r="AI1014" s="70"/>
      <c r="AJ1014" s="71">
        <f t="shared" si="40"/>
        <v>93.094509803921568</v>
      </c>
      <c r="AK1014" s="72"/>
    </row>
    <row r="1015" spans="1:37" s="42" customFormat="1" ht="18" customHeight="1">
      <c r="A1015" s="116"/>
      <c r="B1015" s="117"/>
      <c r="C1015" s="122"/>
      <c r="D1015" s="122"/>
      <c r="E1015" s="127">
        <v>412</v>
      </c>
      <c r="F1015" s="127"/>
      <c r="G1015" s="216" t="s">
        <v>39</v>
      </c>
      <c r="H1015" s="216"/>
      <c r="I1015" s="216"/>
      <c r="J1015" s="216"/>
      <c r="K1015" s="216"/>
      <c r="L1015" s="216"/>
      <c r="M1015" s="216"/>
      <c r="N1015" s="216"/>
      <c r="O1015" s="216"/>
      <c r="P1015" s="216"/>
      <c r="Q1015" s="216"/>
      <c r="R1015" s="216"/>
      <c r="S1015" s="216"/>
      <c r="T1015" s="216"/>
      <c r="U1015" s="216"/>
      <c r="V1015" s="216"/>
      <c r="W1015" s="216"/>
      <c r="X1015" s="85">
        <f>SUM(X1016:X1016)</f>
        <v>15000</v>
      </c>
      <c r="Y1015" s="86"/>
      <c r="Z1015" s="86"/>
      <c r="AA1015" s="86"/>
      <c r="AB1015" s="86"/>
      <c r="AC1015" s="87"/>
      <c r="AD1015" s="85">
        <f>SUM(AD1016:AD1016)</f>
        <v>12875.85</v>
      </c>
      <c r="AE1015" s="86"/>
      <c r="AF1015" s="86"/>
      <c r="AG1015" s="86"/>
      <c r="AH1015" s="86"/>
      <c r="AI1015" s="87"/>
      <c r="AJ1015" s="73">
        <f t="shared" si="40"/>
        <v>85.838999999999999</v>
      </c>
      <c r="AK1015" s="74"/>
    </row>
    <row r="1016" spans="1:37" s="42" customFormat="1" ht="18" customHeight="1">
      <c r="A1016" s="118"/>
      <c r="B1016" s="91"/>
      <c r="C1016" s="90">
        <v>660</v>
      </c>
      <c r="D1016" s="90"/>
      <c r="E1016" s="128"/>
      <c r="F1016" s="128"/>
      <c r="G1016" s="91">
        <v>4123</v>
      </c>
      <c r="H1016" s="91"/>
      <c r="I1016" s="91"/>
      <c r="J1016" s="92" t="s">
        <v>40</v>
      </c>
      <c r="K1016" s="92"/>
      <c r="L1016" s="92"/>
      <c r="M1016" s="92"/>
      <c r="N1016" s="92"/>
      <c r="O1016" s="92"/>
      <c r="P1016" s="92"/>
      <c r="Q1016" s="92"/>
      <c r="R1016" s="92"/>
      <c r="S1016" s="92"/>
      <c r="T1016" s="92"/>
      <c r="U1016" s="92"/>
      <c r="V1016" s="92"/>
      <c r="W1016" s="92"/>
      <c r="X1016" s="79">
        <v>15000</v>
      </c>
      <c r="Y1016" s="79"/>
      <c r="Z1016" s="79"/>
      <c r="AA1016" s="79"/>
      <c r="AB1016" s="79"/>
      <c r="AC1016" s="80"/>
      <c r="AD1016" s="79">
        <v>12875.85</v>
      </c>
      <c r="AE1016" s="79"/>
      <c r="AF1016" s="79"/>
      <c r="AG1016" s="79"/>
      <c r="AH1016" s="79"/>
      <c r="AI1016" s="80"/>
      <c r="AJ1016" s="71">
        <f t="shared" si="40"/>
        <v>85.838999999999999</v>
      </c>
      <c r="AK1016" s="72"/>
    </row>
    <row r="1017" spans="1:37" s="42" customFormat="1" ht="18" customHeight="1">
      <c r="A1017" s="116"/>
      <c r="B1017" s="117"/>
      <c r="C1017" s="122"/>
      <c r="D1017" s="122"/>
      <c r="E1017" s="127">
        <v>413</v>
      </c>
      <c r="F1017" s="127"/>
      <c r="G1017" s="216" t="s">
        <v>44</v>
      </c>
      <c r="H1017" s="216"/>
      <c r="I1017" s="216"/>
      <c r="J1017" s="216"/>
      <c r="K1017" s="216"/>
      <c r="L1017" s="216"/>
      <c r="M1017" s="216"/>
      <c r="N1017" s="216"/>
      <c r="O1017" s="216"/>
      <c r="P1017" s="216"/>
      <c r="Q1017" s="216"/>
      <c r="R1017" s="216"/>
      <c r="S1017" s="216"/>
      <c r="T1017" s="216"/>
      <c r="U1017" s="216"/>
      <c r="V1017" s="216"/>
      <c r="W1017" s="216"/>
      <c r="X1017" s="85">
        <f>SUM(X1018:X1019)</f>
        <v>5000</v>
      </c>
      <c r="Y1017" s="86"/>
      <c r="Z1017" s="86"/>
      <c r="AA1017" s="86"/>
      <c r="AB1017" s="86"/>
      <c r="AC1017" s="87"/>
      <c r="AD1017" s="85">
        <f>SUM(AD1018:AD1019)</f>
        <v>4182.96</v>
      </c>
      <c r="AE1017" s="86"/>
      <c r="AF1017" s="86"/>
      <c r="AG1017" s="86"/>
      <c r="AH1017" s="86"/>
      <c r="AI1017" s="87"/>
      <c r="AJ1017" s="73">
        <f t="shared" si="40"/>
        <v>83.659199999999998</v>
      </c>
      <c r="AK1017" s="74"/>
    </row>
    <row r="1018" spans="1:37" s="42" customFormat="1" ht="18" customHeight="1">
      <c r="A1018" s="118"/>
      <c r="B1018" s="91"/>
      <c r="C1018" s="90">
        <v>660</v>
      </c>
      <c r="D1018" s="90"/>
      <c r="E1018" s="128"/>
      <c r="F1018" s="128"/>
      <c r="G1018" s="91">
        <v>4131</v>
      </c>
      <c r="H1018" s="91"/>
      <c r="I1018" s="91"/>
      <c r="J1018" s="92" t="s">
        <v>45</v>
      </c>
      <c r="K1018" s="92"/>
      <c r="L1018" s="92"/>
      <c r="M1018" s="92"/>
      <c r="N1018" s="92"/>
      <c r="O1018" s="92"/>
      <c r="P1018" s="92"/>
      <c r="Q1018" s="92"/>
      <c r="R1018" s="92"/>
      <c r="S1018" s="92"/>
      <c r="T1018" s="92"/>
      <c r="U1018" s="92"/>
      <c r="V1018" s="92"/>
      <c r="W1018" s="92"/>
      <c r="X1018" s="79">
        <v>4000</v>
      </c>
      <c r="Y1018" s="79"/>
      <c r="Z1018" s="79"/>
      <c r="AA1018" s="79"/>
      <c r="AB1018" s="79"/>
      <c r="AC1018" s="80"/>
      <c r="AD1018" s="79">
        <v>4012.96</v>
      </c>
      <c r="AE1018" s="79"/>
      <c r="AF1018" s="79"/>
      <c r="AG1018" s="79"/>
      <c r="AH1018" s="79"/>
      <c r="AI1018" s="80"/>
      <c r="AJ1018" s="71">
        <f t="shared" si="40"/>
        <v>100.32399999999998</v>
      </c>
      <c r="AK1018" s="72"/>
    </row>
    <row r="1019" spans="1:37" ht="18" customHeight="1">
      <c r="A1019" s="121"/>
      <c r="B1019" s="67"/>
      <c r="C1019" s="66">
        <v>660</v>
      </c>
      <c r="D1019" s="66"/>
      <c r="E1019" s="130"/>
      <c r="F1019" s="130"/>
      <c r="G1019" s="67">
        <v>4133</v>
      </c>
      <c r="H1019" s="67"/>
      <c r="I1019" s="67"/>
      <c r="J1019" s="218" t="s">
        <v>46</v>
      </c>
      <c r="K1019" s="218"/>
      <c r="L1019" s="218"/>
      <c r="M1019" s="218"/>
      <c r="N1019" s="218"/>
      <c r="O1019" s="218"/>
      <c r="P1019" s="218"/>
      <c r="Q1019" s="218"/>
      <c r="R1019" s="218"/>
      <c r="S1019" s="218"/>
      <c r="T1019" s="218"/>
      <c r="U1019" s="218"/>
      <c r="V1019" s="218"/>
      <c r="W1019" s="218"/>
      <c r="X1019" s="69">
        <v>1000</v>
      </c>
      <c r="Y1019" s="69"/>
      <c r="Z1019" s="69"/>
      <c r="AA1019" s="69"/>
      <c r="AB1019" s="69"/>
      <c r="AC1019" s="70"/>
      <c r="AD1019" s="69">
        <v>170</v>
      </c>
      <c r="AE1019" s="69"/>
      <c r="AF1019" s="69"/>
      <c r="AG1019" s="69"/>
      <c r="AH1019" s="69"/>
      <c r="AI1019" s="70"/>
      <c r="AJ1019" s="71">
        <f t="shared" si="40"/>
        <v>17</v>
      </c>
      <c r="AK1019" s="72"/>
    </row>
    <row r="1020" spans="1:37" ht="18" customHeight="1">
      <c r="A1020" s="116"/>
      <c r="B1020" s="117"/>
      <c r="C1020" s="122"/>
      <c r="D1020" s="122"/>
      <c r="E1020" s="127">
        <v>414</v>
      </c>
      <c r="F1020" s="127"/>
      <c r="G1020" s="216" t="s">
        <v>49</v>
      </c>
      <c r="H1020" s="216"/>
      <c r="I1020" s="216"/>
      <c r="J1020" s="216"/>
      <c r="K1020" s="216"/>
      <c r="L1020" s="216"/>
      <c r="M1020" s="216"/>
      <c r="N1020" s="216"/>
      <c r="O1020" s="216"/>
      <c r="P1020" s="216"/>
      <c r="Q1020" s="216"/>
      <c r="R1020" s="216"/>
      <c r="S1020" s="216"/>
      <c r="T1020" s="216"/>
      <c r="U1020" s="216"/>
      <c r="V1020" s="216"/>
      <c r="W1020" s="216"/>
      <c r="X1020" s="85">
        <f>SUM(X1021:X1025)</f>
        <v>172000</v>
      </c>
      <c r="Y1020" s="86"/>
      <c r="Z1020" s="86"/>
      <c r="AA1020" s="86"/>
      <c r="AB1020" s="86"/>
      <c r="AC1020" s="87"/>
      <c r="AD1020" s="85">
        <f>SUM(AD1021:AD1025)</f>
        <v>116763.93</v>
      </c>
      <c r="AE1020" s="86"/>
      <c r="AF1020" s="86"/>
      <c r="AG1020" s="86"/>
      <c r="AH1020" s="86"/>
      <c r="AI1020" s="87"/>
      <c r="AJ1020" s="73">
        <f t="shared" si="40"/>
        <v>67.886005813953489</v>
      </c>
      <c r="AK1020" s="74"/>
    </row>
    <row r="1021" spans="1:37" ht="18" customHeight="1">
      <c r="A1021" s="118"/>
      <c r="B1021" s="91"/>
      <c r="C1021" s="90">
        <v>660</v>
      </c>
      <c r="D1021" s="90"/>
      <c r="E1021" s="128"/>
      <c r="F1021" s="128"/>
      <c r="G1021" s="91">
        <v>4141</v>
      </c>
      <c r="H1021" s="91"/>
      <c r="I1021" s="91"/>
      <c r="J1021" s="92" t="s">
        <v>50</v>
      </c>
      <c r="K1021" s="92"/>
      <c r="L1021" s="92"/>
      <c r="M1021" s="92"/>
      <c r="N1021" s="92"/>
      <c r="O1021" s="92"/>
      <c r="P1021" s="92"/>
      <c r="Q1021" s="92"/>
      <c r="R1021" s="92"/>
      <c r="S1021" s="92"/>
      <c r="T1021" s="92"/>
      <c r="U1021" s="92"/>
      <c r="V1021" s="92"/>
      <c r="W1021" s="92"/>
      <c r="X1021" s="79">
        <v>2500</v>
      </c>
      <c r="Y1021" s="79"/>
      <c r="Z1021" s="79"/>
      <c r="AA1021" s="79"/>
      <c r="AB1021" s="79"/>
      <c r="AC1021" s="80"/>
      <c r="AD1021" s="79">
        <v>189</v>
      </c>
      <c r="AE1021" s="79"/>
      <c r="AF1021" s="79"/>
      <c r="AG1021" s="79"/>
      <c r="AH1021" s="79"/>
      <c r="AI1021" s="80"/>
      <c r="AJ1021" s="71">
        <f t="shared" si="40"/>
        <v>7.5600000000000005</v>
      </c>
      <c r="AK1021" s="72"/>
    </row>
    <row r="1022" spans="1:37" ht="18" customHeight="1">
      <c r="A1022" s="118"/>
      <c r="B1022" s="91"/>
      <c r="C1022" s="90">
        <v>460</v>
      </c>
      <c r="D1022" s="90"/>
      <c r="E1022" s="128"/>
      <c r="F1022" s="128"/>
      <c r="G1022" s="91">
        <v>4143</v>
      </c>
      <c r="H1022" s="91"/>
      <c r="I1022" s="91"/>
      <c r="J1022" s="92" t="s">
        <v>52</v>
      </c>
      <c r="K1022" s="92"/>
      <c r="L1022" s="92"/>
      <c r="M1022" s="92"/>
      <c r="N1022" s="92"/>
      <c r="O1022" s="92"/>
      <c r="P1022" s="92"/>
      <c r="Q1022" s="92"/>
      <c r="R1022" s="92"/>
      <c r="S1022" s="92"/>
      <c r="T1022" s="92"/>
      <c r="U1022" s="92"/>
      <c r="V1022" s="92"/>
      <c r="W1022" s="92"/>
      <c r="X1022" s="79">
        <v>10000</v>
      </c>
      <c r="Y1022" s="79"/>
      <c r="Z1022" s="79"/>
      <c r="AA1022" s="79"/>
      <c r="AB1022" s="79"/>
      <c r="AC1022" s="80"/>
      <c r="AD1022" s="79">
        <v>2169.85</v>
      </c>
      <c r="AE1022" s="79"/>
      <c r="AF1022" s="79"/>
      <c r="AG1022" s="79"/>
      <c r="AH1022" s="79"/>
      <c r="AI1022" s="80"/>
      <c r="AJ1022" s="71">
        <f t="shared" si="40"/>
        <v>21.698499999999999</v>
      </c>
      <c r="AK1022" s="72"/>
    </row>
    <row r="1023" spans="1:37" ht="18" customHeight="1">
      <c r="A1023" s="119"/>
      <c r="B1023" s="120"/>
      <c r="C1023" s="155">
        <v>660</v>
      </c>
      <c r="D1023" s="155"/>
      <c r="E1023" s="129"/>
      <c r="F1023" s="129"/>
      <c r="G1023" s="363">
        <v>4147</v>
      </c>
      <c r="H1023" s="363"/>
      <c r="I1023" s="363"/>
      <c r="J1023" s="547" t="s">
        <v>94</v>
      </c>
      <c r="K1023" s="547"/>
      <c r="L1023" s="547"/>
      <c r="M1023" s="547"/>
      <c r="N1023" s="547"/>
      <c r="O1023" s="547"/>
      <c r="P1023" s="547"/>
      <c r="Q1023" s="547"/>
      <c r="R1023" s="547"/>
      <c r="S1023" s="547"/>
      <c r="T1023" s="547"/>
      <c r="U1023" s="547"/>
      <c r="V1023" s="547"/>
      <c r="W1023" s="547"/>
      <c r="X1023" s="280">
        <v>34000</v>
      </c>
      <c r="Y1023" s="280"/>
      <c r="Z1023" s="280"/>
      <c r="AA1023" s="280"/>
      <c r="AB1023" s="280"/>
      <c r="AC1023" s="281"/>
      <c r="AD1023" s="280">
        <v>28585.1</v>
      </c>
      <c r="AE1023" s="280"/>
      <c r="AF1023" s="280"/>
      <c r="AG1023" s="280"/>
      <c r="AH1023" s="280"/>
      <c r="AI1023" s="281"/>
      <c r="AJ1023" s="71">
        <f t="shared" si="40"/>
        <v>84.073823529411769</v>
      </c>
      <c r="AK1023" s="72"/>
    </row>
    <row r="1024" spans="1:37" ht="18" customHeight="1">
      <c r="A1024" s="119"/>
      <c r="B1024" s="120"/>
      <c r="C1024" s="196">
        <v>111</v>
      </c>
      <c r="D1024" s="196"/>
      <c r="E1024" s="129"/>
      <c r="F1024" s="129"/>
      <c r="G1024" s="265">
        <v>4148</v>
      </c>
      <c r="H1024" s="265"/>
      <c r="I1024" s="265"/>
      <c r="J1024" s="266" t="s">
        <v>56</v>
      </c>
      <c r="K1024" s="266"/>
      <c r="L1024" s="266"/>
      <c r="M1024" s="266"/>
      <c r="N1024" s="266"/>
      <c r="O1024" s="266"/>
      <c r="P1024" s="266"/>
      <c r="Q1024" s="266"/>
      <c r="R1024" s="266"/>
      <c r="S1024" s="266"/>
      <c r="T1024" s="266"/>
      <c r="U1024" s="266"/>
      <c r="V1024" s="266"/>
      <c r="W1024" s="266"/>
      <c r="X1024" s="267">
        <v>1500</v>
      </c>
      <c r="Y1024" s="267"/>
      <c r="Z1024" s="267"/>
      <c r="AA1024" s="267"/>
      <c r="AB1024" s="267"/>
      <c r="AC1024" s="268"/>
      <c r="AD1024" s="267">
        <v>0</v>
      </c>
      <c r="AE1024" s="267"/>
      <c r="AF1024" s="267"/>
      <c r="AG1024" s="267"/>
      <c r="AH1024" s="267"/>
      <c r="AI1024" s="268"/>
      <c r="AJ1024" s="71">
        <f t="shared" si="40"/>
        <v>0</v>
      </c>
      <c r="AK1024" s="72"/>
    </row>
    <row r="1025" spans="1:37" ht="18" customHeight="1">
      <c r="A1025" s="121"/>
      <c r="B1025" s="67"/>
      <c r="C1025" s="371">
        <v>660</v>
      </c>
      <c r="D1025" s="371"/>
      <c r="E1025" s="130"/>
      <c r="F1025" s="130"/>
      <c r="G1025" s="67">
        <v>4149</v>
      </c>
      <c r="H1025" s="67"/>
      <c r="I1025" s="67"/>
      <c r="J1025" s="68" t="s">
        <v>57</v>
      </c>
      <c r="K1025" s="68"/>
      <c r="L1025" s="68"/>
      <c r="M1025" s="68"/>
      <c r="N1025" s="68"/>
      <c r="O1025" s="68"/>
      <c r="P1025" s="68"/>
      <c r="Q1025" s="68"/>
      <c r="R1025" s="68"/>
      <c r="S1025" s="68"/>
      <c r="T1025" s="68"/>
      <c r="U1025" s="68"/>
      <c r="V1025" s="68"/>
      <c r="W1025" s="68"/>
      <c r="X1025" s="69">
        <v>124000</v>
      </c>
      <c r="Y1025" s="69"/>
      <c r="Z1025" s="69"/>
      <c r="AA1025" s="69"/>
      <c r="AB1025" s="69"/>
      <c r="AC1025" s="70"/>
      <c r="AD1025" s="69">
        <v>85819.98</v>
      </c>
      <c r="AE1025" s="69"/>
      <c r="AF1025" s="69"/>
      <c r="AG1025" s="69"/>
      <c r="AH1025" s="69"/>
      <c r="AI1025" s="70"/>
      <c r="AJ1025" s="71">
        <f t="shared" si="40"/>
        <v>69.209661290322572</v>
      </c>
      <c r="AK1025" s="72"/>
    </row>
    <row r="1026" spans="1:37" ht="18" customHeight="1">
      <c r="A1026" s="137">
        <v>22</v>
      </c>
      <c r="B1026" s="138"/>
      <c r="C1026" s="114" t="s">
        <v>95</v>
      </c>
      <c r="D1026" s="114"/>
      <c r="E1026" s="114"/>
      <c r="F1026" s="114"/>
      <c r="G1026" s="114"/>
      <c r="H1026" s="114"/>
      <c r="I1026" s="114"/>
      <c r="J1026" s="114"/>
      <c r="K1026" s="114"/>
      <c r="L1026" s="114"/>
      <c r="M1026" s="114"/>
      <c r="N1026" s="114"/>
      <c r="O1026" s="114"/>
      <c r="P1026" s="114"/>
      <c r="Q1026" s="114"/>
      <c r="R1026" s="114"/>
      <c r="S1026" s="114"/>
      <c r="T1026" s="114"/>
      <c r="U1026" s="114"/>
      <c r="V1026" s="114"/>
      <c r="W1026" s="114"/>
      <c r="X1026" s="205">
        <f>X1009+X1015+X1017+X1020</f>
        <v>559400</v>
      </c>
      <c r="Y1026" s="206"/>
      <c r="Z1026" s="206"/>
      <c r="AA1026" s="206"/>
      <c r="AB1026" s="206"/>
      <c r="AC1026" s="207"/>
      <c r="AD1026" s="205">
        <f>AD1009+AD1015+AD1017+AD1020</f>
        <v>483414.77999999997</v>
      </c>
      <c r="AE1026" s="206"/>
      <c r="AF1026" s="206"/>
      <c r="AG1026" s="206"/>
      <c r="AH1026" s="206"/>
      <c r="AI1026" s="207"/>
      <c r="AJ1026" s="168">
        <f t="shared" ref="AJ1026" si="41">AD1026/X1026*100</f>
        <v>86.416657132642115</v>
      </c>
      <c r="AK1026" s="169"/>
    </row>
    <row r="1027" spans="1:37" ht="18" customHeight="1">
      <c r="A1027" s="139"/>
      <c r="B1027" s="140"/>
      <c r="C1027" s="115"/>
      <c r="D1027" s="115"/>
      <c r="E1027" s="115"/>
      <c r="F1027" s="115"/>
      <c r="G1027" s="115"/>
      <c r="H1027" s="115"/>
      <c r="I1027" s="115"/>
      <c r="J1027" s="115"/>
      <c r="K1027" s="115"/>
      <c r="L1027" s="115"/>
      <c r="M1027" s="115"/>
      <c r="N1027" s="115"/>
      <c r="O1027" s="115"/>
      <c r="P1027" s="115"/>
      <c r="Q1027" s="115"/>
      <c r="R1027" s="115"/>
      <c r="S1027" s="115"/>
      <c r="T1027" s="115"/>
      <c r="U1027" s="115"/>
      <c r="V1027" s="115"/>
      <c r="W1027" s="115"/>
      <c r="X1027" s="208"/>
      <c r="Y1027" s="209"/>
      <c r="Z1027" s="209"/>
      <c r="AA1027" s="209"/>
      <c r="AB1027" s="209"/>
      <c r="AC1027" s="210"/>
      <c r="AD1027" s="208"/>
      <c r="AE1027" s="209"/>
      <c r="AF1027" s="209"/>
      <c r="AG1027" s="209"/>
      <c r="AH1027" s="209"/>
      <c r="AI1027" s="210"/>
      <c r="AJ1027" s="170" t="e">
        <f t="shared" si="40"/>
        <v>#DIV/0!</v>
      </c>
      <c r="AK1027" s="171"/>
    </row>
    <row r="1037" spans="1:37" ht="24.95" customHeight="1"/>
    <row r="1038" spans="1:37" ht="36.75" hidden="1" customHeight="1"/>
    <row r="1039" spans="1:37" ht="18" customHeight="1">
      <c r="A1039" s="88" t="s">
        <v>90</v>
      </c>
      <c r="B1039" s="81"/>
      <c r="C1039" s="81" t="s">
        <v>91</v>
      </c>
      <c r="D1039" s="81"/>
      <c r="E1039" s="203" t="s">
        <v>92</v>
      </c>
      <c r="F1039" s="203"/>
      <c r="G1039" s="81" t="s">
        <v>92</v>
      </c>
      <c r="H1039" s="81"/>
      <c r="I1039" s="81" t="s">
        <v>93</v>
      </c>
      <c r="J1039" s="81"/>
      <c r="K1039" s="81"/>
      <c r="L1039" s="81"/>
      <c r="M1039" s="81"/>
      <c r="N1039" s="81"/>
      <c r="O1039" s="81"/>
      <c r="P1039" s="81"/>
      <c r="Q1039" s="81"/>
      <c r="R1039" s="81"/>
      <c r="S1039" s="81"/>
      <c r="T1039" s="81"/>
      <c r="U1039" s="81"/>
      <c r="V1039" s="81"/>
      <c r="W1039" s="81"/>
      <c r="X1039" s="81" t="s">
        <v>200</v>
      </c>
      <c r="Y1039" s="81"/>
      <c r="Z1039" s="81"/>
      <c r="AA1039" s="81"/>
      <c r="AB1039" s="81"/>
      <c r="AC1039" s="82"/>
      <c r="AD1039" s="81" t="s">
        <v>198</v>
      </c>
      <c r="AE1039" s="81"/>
      <c r="AF1039" s="81"/>
      <c r="AG1039" s="81"/>
      <c r="AH1039" s="81"/>
      <c r="AI1039" s="82"/>
      <c r="AJ1039" s="75" t="s">
        <v>123</v>
      </c>
      <c r="AK1039" s="76"/>
    </row>
    <row r="1040" spans="1:37" ht="18" customHeight="1">
      <c r="A1040" s="89"/>
      <c r="B1040" s="83"/>
      <c r="C1040" s="83"/>
      <c r="D1040" s="83"/>
      <c r="E1040" s="204"/>
      <c r="F1040" s="204"/>
      <c r="G1040" s="83"/>
      <c r="H1040" s="83"/>
      <c r="I1040" s="83"/>
      <c r="J1040" s="83"/>
      <c r="K1040" s="83"/>
      <c r="L1040" s="83"/>
      <c r="M1040" s="83"/>
      <c r="N1040" s="83"/>
      <c r="O1040" s="83"/>
      <c r="P1040" s="83"/>
      <c r="Q1040" s="83"/>
      <c r="R1040" s="83"/>
      <c r="S1040" s="83"/>
      <c r="T1040" s="83"/>
      <c r="U1040" s="83"/>
      <c r="V1040" s="83"/>
      <c r="W1040" s="83"/>
      <c r="X1040" s="83"/>
      <c r="Y1040" s="83"/>
      <c r="Z1040" s="83"/>
      <c r="AA1040" s="83"/>
      <c r="AB1040" s="83"/>
      <c r="AC1040" s="84"/>
      <c r="AD1040" s="83"/>
      <c r="AE1040" s="83"/>
      <c r="AF1040" s="83"/>
      <c r="AG1040" s="83"/>
      <c r="AH1040" s="83"/>
      <c r="AI1040" s="84"/>
      <c r="AJ1040" s="77"/>
      <c r="AK1040" s="78"/>
    </row>
    <row r="1041" spans="1:37" ht="18" customHeight="1">
      <c r="A1041" s="211">
        <v>23</v>
      </c>
      <c r="B1041" s="212"/>
      <c r="C1041" s="221" t="s">
        <v>190</v>
      </c>
      <c r="D1041" s="222"/>
      <c r="E1041" s="222"/>
      <c r="F1041" s="222"/>
      <c r="G1041" s="222"/>
      <c r="H1041" s="222"/>
      <c r="I1041" s="222"/>
      <c r="J1041" s="222"/>
      <c r="K1041" s="222"/>
      <c r="L1041" s="222"/>
      <c r="M1041" s="222"/>
      <c r="N1041" s="222"/>
      <c r="O1041" s="222"/>
      <c r="P1041" s="222"/>
      <c r="Q1041" s="222"/>
      <c r="R1041" s="222"/>
      <c r="S1041" s="222"/>
      <c r="T1041" s="222"/>
      <c r="U1041" s="222"/>
      <c r="V1041" s="222"/>
      <c r="W1041" s="222"/>
      <c r="X1041" s="222"/>
      <c r="Y1041" s="222"/>
      <c r="Z1041" s="222"/>
      <c r="AA1041" s="222"/>
      <c r="AB1041" s="222"/>
      <c r="AC1041" s="222"/>
      <c r="AD1041" s="222"/>
      <c r="AE1041" s="222"/>
      <c r="AF1041" s="222"/>
      <c r="AG1041" s="222"/>
      <c r="AH1041" s="222"/>
      <c r="AI1041" s="222"/>
      <c r="AJ1041" s="222"/>
      <c r="AK1041" s="223"/>
    </row>
    <row r="1042" spans="1:37" ht="18" customHeight="1">
      <c r="A1042" s="213"/>
      <c r="B1042" s="214"/>
      <c r="C1042" s="224"/>
      <c r="D1042" s="225"/>
      <c r="E1042" s="225"/>
      <c r="F1042" s="225"/>
      <c r="G1042" s="225"/>
      <c r="H1042" s="225"/>
      <c r="I1042" s="225"/>
      <c r="J1042" s="225"/>
      <c r="K1042" s="225"/>
      <c r="L1042" s="225"/>
      <c r="M1042" s="225"/>
      <c r="N1042" s="225"/>
      <c r="O1042" s="225"/>
      <c r="P1042" s="225"/>
      <c r="Q1042" s="225"/>
      <c r="R1042" s="225"/>
      <c r="S1042" s="225"/>
      <c r="T1042" s="225"/>
      <c r="U1042" s="225"/>
      <c r="V1042" s="225"/>
      <c r="W1042" s="225"/>
      <c r="X1042" s="225"/>
      <c r="Y1042" s="225"/>
      <c r="Z1042" s="225"/>
      <c r="AA1042" s="225"/>
      <c r="AB1042" s="225"/>
      <c r="AC1042" s="225"/>
      <c r="AD1042" s="225"/>
      <c r="AE1042" s="225"/>
      <c r="AF1042" s="225"/>
      <c r="AG1042" s="225"/>
      <c r="AH1042" s="225"/>
      <c r="AI1042" s="225"/>
      <c r="AJ1042" s="225"/>
      <c r="AK1042" s="226"/>
    </row>
    <row r="1043" spans="1:37" ht="18" customHeight="1">
      <c r="A1043" s="116"/>
      <c r="B1043" s="117"/>
      <c r="C1043" s="122"/>
      <c r="D1043" s="122"/>
      <c r="E1043" s="127">
        <v>411</v>
      </c>
      <c r="F1043" s="127"/>
      <c r="G1043" s="215" t="s">
        <v>33</v>
      </c>
      <c r="H1043" s="215"/>
      <c r="I1043" s="215"/>
      <c r="J1043" s="215"/>
      <c r="K1043" s="215"/>
      <c r="L1043" s="215"/>
      <c r="M1043" s="215"/>
      <c r="N1043" s="215"/>
      <c r="O1043" s="215"/>
      <c r="P1043" s="215"/>
      <c r="Q1043" s="215"/>
      <c r="R1043" s="215"/>
      <c r="S1043" s="215"/>
      <c r="T1043" s="215"/>
      <c r="U1043" s="215"/>
      <c r="V1043" s="215"/>
      <c r="W1043" s="215"/>
      <c r="X1043" s="85">
        <f>SUM(X1044:X1048)</f>
        <v>335200</v>
      </c>
      <c r="Y1043" s="86"/>
      <c r="Z1043" s="86"/>
      <c r="AA1043" s="86"/>
      <c r="AB1043" s="86"/>
      <c r="AC1043" s="87"/>
      <c r="AD1043" s="85">
        <f>SUM(AD1044:AD1048)</f>
        <v>324011.94</v>
      </c>
      <c r="AE1043" s="86"/>
      <c r="AF1043" s="86"/>
      <c r="AG1043" s="86"/>
      <c r="AH1043" s="86"/>
      <c r="AI1043" s="87"/>
      <c r="AJ1043" s="73">
        <f t="shared" ref="AJ1043:AJ1063" si="42">AD1043/X1043*100</f>
        <v>96.662273269689734</v>
      </c>
      <c r="AK1043" s="74"/>
    </row>
    <row r="1044" spans="1:37" ht="18" customHeight="1">
      <c r="A1044" s="118"/>
      <c r="B1044" s="91"/>
      <c r="C1044" s="90">
        <v>490</v>
      </c>
      <c r="D1044" s="90"/>
      <c r="E1044" s="128"/>
      <c r="F1044" s="128"/>
      <c r="G1044" s="91">
        <v>4111</v>
      </c>
      <c r="H1044" s="91"/>
      <c r="I1044" s="91"/>
      <c r="J1044" s="92" t="s">
        <v>34</v>
      </c>
      <c r="K1044" s="92"/>
      <c r="L1044" s="92"/>
      <c r="M1044" s="92"/>
      <c r="N1044" s="92"/>
      <c r="O1044" s="92"/>
      <c r="P1044" s="92"/>
      <c r="Q1044" s="92"/>
      <c r="R1044" s="92"/>
      <c r="S1044" s="92"/>
      <c r="T1044" s="92"/>
      <c r="U1044" s="92"/>
      <c r="V1044" s="92"/>
      <c r="W1044" s="92"/>
      <c r="X1044" s="79">
        <v>201100</v>
      </c>
      <c r="Y1044" s="79"/>
      <c r="Z1044" s="79"/>
      <c r="AA1044" s="79"/>
      <c r="AB1044" s="79"/>
      <c r="AC1044" s="80"/>
      <c r="AD1044" s="79">
        <v>194464.1</v>
      </c>
      <c r="AE1044" s="79"/>
      <c r="AF1044" s="79"/>
      <c r="AG1044" s="79"/>
      <c r="AH1044" s="79"/>
      <c r="AI1044" s="80"/>
      <c r="AJ1044" s="71">
        <f t="shared" si="42"/>
        <v>96.700198906016908</v>
      </c>
      <c r="AK1044" s="72"/>
    </row>
    <row r="1045" spans="1:37" ht="18" customHeight="1">
      <c r="A1045" s="118"/>
      <c r="B1045" s="91"/>
      <c r="C1045" s="90">
        <v>490</v>
      </c>
      <c r="D1045" s="90"/>
      <c r="E1045" s="128"/>
      <c r="F1045" s="128"/>
      <c r="G1045" s="91">
        <v>4112</v>
      </c>
      <c r="H1045" s="91"/>
      <c r="I1045" s="91"/>
      <c r="J1045" s="217" t="s">
        <v>35</v>
      </c>
      <c r="K1045" s="217"/>
      <c r="L1045" s="217"/>
      <c r="M1045" s="217"/>
      <c r="N1045" s="217"/>
      <c r="O1045" s="217"/>
      <c r="P1045" s="217"/>
      <c r="Q1045" s="217"/>
      <c r="R1045" s="217"/>
      <c r="S1045" s="217"/>
      <c r="T1045" s="217"/>
      <c r="U1045" s="217"/>
      <c r="V1045" s="217"/>
      <c r="W1045" s="217"/>
      <c r="X1045" s="79">
        <v>29200</v>
      </c>
      <c r="Y1045" s="79"/>
      <c r="Z1045" s="79"/>
      <c r="AA1045" s="79"/>
      <c r="AB1045" s="79"/>
      <c r="AC1045" s="80"/>
      <c r="AD1045" s="79">
        <v>29180.1</v>
      </c>
      <c r="AE1045" s="79"/>
      <c r="AF1045" s="79"/>
      <c r="AG1045" s="79"/>
      <c r="AH1045" s="79"/>
      <c r="AI1045" s="80"/>
      <c r="AJ1045" s="71">
        <f t="shared" si="42"/>
        <v>99.93184931506849</v>
      </c>
      <c r="AK1045" s="72"/>
    </row>
    <row r="1046" spans="1:37" ht="18" customHeight="1">
      <c r="A1046" s="118"/>
      <c r="B1046" s="91"/>
      <c r="C1046" s="90">
        <v>490</v>
      </c>
      <c r="D1046" s="90"/>
      <c r="E1046" s="128"/>
      <c r="F1046" s="128"/>
      <c r="G1046" s="91">
        <v>4113</v>
      </c>
      <c r="H1046" s="91"/>
      <c r="I1046" s="91"/>
      <c r="J1046" s="92" t="s">
        <v>36</v>
      </c>
      <c r="K1046" s="92"/>
      <c r="L1046" s="92"/>
      <c r="M1046" s="92"/>
      <c r="N1046" s="92"/>
      <c r="O1046" s="92"/>
      <c r="P1046" s="92"/>
      <c r="Q1046" s="92"/>
      <c r="R1046" s="92"/>
      <c r="S1046" s="92"/>
      <c r="T1046" s="92"/>
      <c r="U1046" s="92"/>
      <c r="V1046" s="92"/>
      <c r="W1046" s="92"/>
      <c r="X1046" s="79">
        <v>72600</v>
      </c>
      <c r="Y1046" s="79"/>
      <c r="Z1046" s="79"/>
      <c r="AA1046" s="79"/>
      <c r="AB1046" s="79"/>
      <c r="AC1046" s="80"/>
      <c r="AD1046" s="79">
        <v>68948.87</v>
      </c>
      <c r="AE1046" s="79"/>
      <c r="AF1046" s="79"/>
      <c r="AG1046" s="79"/>
      <c r="AH1046" s="79"/>
      <c r="AI1046" s="80"/>
      <c r="AJ1046" s="71">
        <f t="shared" si="42"/>
        <v>94.970895316804402</v>
      </c>
      <c r="AK1046" s="72"/>
    </row>
    <row r="1047" spans="1:37" ht="18" customHeight="1">
      <c r="A1047" s="118"/>
      <c r="B1047" s="91"/>
      <c r="C1047" s="90">
        <v>490</v>
      </c>
      <c r="D1047" s="90"/>
      <c r="E1047" s="128"/>
      <c r="F1047" s="128"/>
      <c r="G1047" s="91">
        <v>4114</v>
      </c>
      <c r="H1047" s="91"/>
      <c r="I1047" s="91"/>
      <c r="J1047" s="92" t="s">
        <v>37</v>
      </c>
      <c r="K1047" s="92"/>
      <c r="L1047" s="92"/>
      <c r="M1047" s="92"/>
      <c r="N1047" s="92"/>
      <c r="O1047" s="92"/>
      <c r="P1047" s="92"/>
      <c r="Q1047" s="92"/>
      <c r="R1047" s="92"/>
      <c r="S1047" s="92"/>
      <c r="T1047" s="92"/>
      <c r="U1047" s="92"/>
      <c r="V1047" s="92"/>
      <c r="W1047" s="92"/>
      <c r="X1047" s="79">
        <v>28000</v>
      </c>
      <c r="Y1047" s="79"/>
      <c r="Z1047" s="79"/>
      <c r="AA1047" s="79"/>
      <c r="AB1047" s="79"/>
      <c r="AC1047" s="80"/>
      <c r="AD1047" s="79">
        <v>27384.76</v>
      </c>
      <c r="AE1047" s="79"/>
      <c r="AF1047" s="79"/>
      <c r="AG1047" s="79"/>
      <c r="AH1047" s="79"/>
      <c r="AI1047" s="80"/>
      <c r="AJ1047" s="71">
        <f t="shared" si="42"/>
        <v>97.802714285714274</v>
      </c>
      <c r="AK1047" s="72"/>
    </row>
    <row r="1048" spans="1:37" ht="18" customHeight="1">
      <c r="A1048" s="121"/>
      <c r="B1048" s="67"/>
      <c r="C1048" s="66">
        <v>490</v>
      </c>
      <c r="D1048" s="66"/>
      <c r="E1048" s="130"/>
      <c r="F1048" s="130"/>
      <c r="G1048" s="67">
        <v>4115</v>
      </c>
      <c r="H1048" s="67"/>
      <c r="I1048" s="67"/>
      <c r="J1048" s="68" t="s">
        <v>38</v>
      </c>
      <c r="K1048" s="68"/>
      <c r="L1048" s="68"/>
      <c r="M1048" s="68"/>
      <c r="N1048" s="68"/>
      <c r="O1048" s="68"/>
      <c r="P1048" s="68"/>
      <c r="Q1048" s="68"/>
      <c r="R1048" s="68"/>
      <c r="S1048" s="68"/>
      <c r="T1048" s="68"/>
      <c r="U1048" s="68"/>
      <c r="V1048" s="68"/>
      <c r="W1048" s="68"/>
      <c r="X1048" s="69">
        <v>4300</v>
      </c>
      <c r="Y1048" s="69"/>
      <c r="Z1048" s="69"/>
      <c r="AA1048" s="69"/>
      <c r="AB1048" s="69"/>
      <c r="AC1048" s="70"/>
      <c r="AD1048" s="69">
        <v>4034.11</v>
      </c>
      <c r="AE1048" s="69"/>
      <c r="AF1048" s="69"/>
      <c r="AG1048" s="69"/>
      <c r="AH1048" s="69"/>
      <c r="AI1048" s="70"/>
      <c r="AJ1048" s="71">
        <f t="shared" si="42"/>
        <v>93.816511627906991</v>
      </c>
      <c r="AK1048" s="72"/>
    </row>
    <row r="1049" spans="1:37" ht="18" customHeight="1">
      <c r="A1049" s="116"/>
      <c r="B1049" s="117"/>
      <c r="C1049" s="122"/>
      <c r="D1049" s="122"/>
      <c r="E1049" s="127">
        <v>412</v>
      </c>
      <c r="F1049" s="127"/>
      <c r="G1049" s="216" t="s">
        <v>39</v>
      </c>
      <c r="H1049" s="216"/>
      <c r="I1049" s="216"/>
      <c r="J1049" s="216"/>
      <c r="K1049" s="216"/>
      <c r="L1049" s="216"/>
      <c r="M1049" s="216"/>
      <c r="N1049" s="216"/>
      <c r="O1049" s="216"/>
      <c r="P1049" s="216"/>
      <c r="Q1049" s="216"/>
      <c r="R1049" s="216"/>
      <c r="S1049" s="216"/>
      <c r="T1049" s="216"/>
      <c r="U1049" s="216"/>
      <c r="V1049" s="216"/>
      <c r="W1049" s="216"/>
      <c r="X1049" s="85">
        <f>SUM(X1050:X1050)</f>
        <v>14500</v>
      </c>
      <c r="Y1049" s="86"/>
      <c r="Z1049" s="86"/>
      <c r="AA1049" s="86"/>
      <c r="AB1049" s="86"/>
      <c r="AC1049" s="87"/>
      <c r="AD1049" s="85">
        <f>SUM(AD1050:AD1050)</f>
        <v>12744.22</v>
      </c>
      <c r="AE1049" s="86"/>
      <c r="AF1049" s="86"/>
      <c r="AG1049" s="86"/>
      <c r="AH1049" s="86"/>
      <c r="AI1049" s="87"/>
      <c r="AJ1049" s="73">
        <f t="shared" si="42"/>
        <v>87.8911724137931</v>
      </c>
      <c r="AK1049" s="74"/>
    </row>
    <row r="1050" spans="1:37" s="42" customFormat="1" ht="18" customHeight="1">
      <c r="A1050" s="118"/>
      <c r="B1050" s="91"/>
      <c r="C1050" s="90">
        <v>490</v>
      </c>
      <c r="D1050" s="90"/>
      <c r="E1050" s="128"/>
      <c r="F1050" s="128"/>
      <c r="G1050" s="91">
        <v>4123</v>
      </c>
      <c r="H1050" s="91"/>
      <c r="I1050" s="91"/>
      <c r="J1050" s="92" t="s">
        <v>40</v>
      </c>
      <c r="K1050" s="92"/>
      <c r="L1050" s="92"/>
      <c r="M1050" s="92"/>
      <c r="N1050" s="92"/>
      <c r="O1050" s="92"/>
      <c r="P1050" s="92"/>
      <c r="Q1050" s="92"/>
      <c r="R1050" s="92"/>
      <c r="S1050" s="92"/>
      <c r="T1050" s="92"/>
      <c r="U1050" s="92"/>
      <c r="V1050" s="92"/>
      <c r="W1050" s="92"/>
      <c r="X1050" s="79">
        <v>14500</v>
      </c>
      <c r="Y1050" s="79"/>
      <c r="Z1050" s="79"/>
      <c r="AA1050" s="79"/>
      <c r="AB1050" s="79"/>
      <c r="AC1050" s="80"/>
      <c r="AD1050" s="79">
        <v>12744.22</v>
      </c>
      <c r="AE1050" s="79"/>
      <c r="AF1050" s="79"/>
      <c r="AG1050" s="79"/>
      <c r="AH1050" s="79"/>
      <c r="AI1050" s="80"/>
      <c r="AJ1050" s="71">
        <f t="shared" si="42"/>
        <v>87.8911724137931</v>
      </c>
      <c r="AK1050" s="72"/>
    </row>
    <row r="1051" spans="1:37" ht="18" customHeight="1">
      <c r="A1051" s="116"/>
      <c r="B1051" s="117"/>
      <c r="C1051" s="122"/>
      <c r="D1051" s="122"/>
      <c r="E1051" s="127">
        <v>413</v>
      </c>
      <c r="F1051" s="127"/>
      <c r="G1051" s="216" t="s">
        <v>44</v>
      </c>
      <c r="H1051" s="216"/>
      <c r="I1051" s="216"/>
      <c r="J1051" s="216"/>
      <c r="K1051" s="216"/>
      <c r="L1051" s="216"/>
      <c r="M1051" s="216"/>
      <c r="N1051" s="216"/>
      <c r="O1051" s="216"/>
      <c r="P1051" s="216"/>
      <c r="Q1051" s="216"/>
      <c r="R1051" s="216"/>
      <c r="S1051" s="216"/>
      <c r="T1051" s="216"/>
      <c r="U1051" s="216"/>
      <c r="V1051" s="216"/>
      <c r="W1051" s="216"/>
      <c r="X1051" s="85">
        <f>SUM(X1052:X1053)</f>
        <v>5600</v>
      </c>
      <c r="Y1051" s="86"/>
      <c r="Z1051" s="86"/>
      <c r="AA1051" s="86"/>
      <c r="AB1051" s="86"/>
      <c r="AC1051" s="87"/>
      <c r="AD1051" s="85">
        <f>SUM(AD1052:AD1053)</f>
        <v>4591.5200000000004</v>
      </c>
      <c r="AE1051" s="86"/>
      <c r="AF1051" s="86"/>
      <c r="AG1051" s="86"/>
      <c r="AH1051" s="86"/>
      <c r="AI1051" s="87"/>
      <c r="AJ1051" s="73">
        <f t="shared" si="42"/>
        <v>81.991428571428585</v>
      </c>
      <c r="AK1051" s="74"/>
    </row>
    <row r="1052" spans="1:37" ht="18" customHeight="1">
      <c r="A1052" s="118"/>
      <c r="B1052" s="91"/>
      <c r="C1052" s="90">
        <v>490</v>
      </c>
      <c r="D1052" s="90"/>
      <c r="E1052" s="128"/>
      <c r="F1052" s="128"/>
      <c r="G1052" s="91">
        <v>4131</v>
      </c>
      <c r="H1052" s="91"/>
      <c r="I1052" s="91"/>
      <c r="J1052" s="92" t="s">
        <v>45</v>
      </c>
      <c r="K1052" s="92"/>
      <c r="L1052" s="92"/>
      <c r="M1052" s="92"/>
      <c r="N1052" s="92"/>
      <c r="O1052" s="92"/>
      <c r="P1052" s="92"/>
      <c r="Q1052" s="92"/>
      <c r="R1052" s="92"/>
      <c r="S1052" s="92"/>
      <c r="T1052" s="92"/>
      <c r="U1052" s="92"/>
      <c r="V1052" s="92"/>
      <c r="W1052" s="92"/>
      <c r="X1052" s="79">
        <v>5000</v>
      </c>
      <c r="Y1052" s="79"/>
      <c r="Z1052" s="79"/>
      <c r="AA1052" s="79"/>
      <c r="AB1052" s="79"/>
      <c r="AC1052" s="80"/>
      <c r="AD1052" s="79">
        <v>4211.5200000000004</v>
      </c>
      <c r="AE1052" s="79"/>
      <c r="AF1052" s="79"/>
      <c r="AG1052" s="79"/>
      <c r="AH1052" s="79"/>
      <c r="AI1052" s="80"/>
      <c r="AJ1052" s="71">
        <f t="shared" si="42"/>
        <v>84.230400000000003</v>
      </c>
      <c r="AK1052" s="72"/>
    </row>
    <row r="1053" spans="1:37" ht="18" customHeight="1">
      <c r="A1053" s="121"/>
      <c r="B1053" s="67"/>
      <c r="C1053" s="66">
        <v>490</v>
      </c>
      <c r="D1053" s="66"/>
      <c r="E1053" s="130"/>
      <c r="F1053" s="130"/>
      <c r="G1053" s="67">
        <v>4133</v>
      </c>
      <c r="H1053" s="67"/>
      <c r="I1053" s="67"/>
      <c r="J1053" s="218" t="s">
        <v>46</v>
      </c>
      <c r="K1053" s="218"/>
      <c r="L1053" s="218"/>
      <c r="M1053" s="218"/>
      <c r="N1053" s="218"/>
      <c r="O1053" s="218"/>
      <c r="P1053" s="218"/>
      <c r="Q1053" s="218"/>
      <c r="R1053" s="218"/>
      <c r="S1053" s="218"/>
      <c r="T1053" s="218"/>
      <c r="U1053" s="218"/>
      <c r="V1053" s="218"/>
      <c r="W1053" s="218"/>
      <c r="X1053" s="69">
        <v>600</v>
      </c>
      <c r="Y1053" s="69"/>
      <c r="Z1053" s="69"/>
      <c r="AA1053" s="69"/>
      <c r="AB1053" s="69"/>
      <c r="AC1053" s="70"/>
      <c r="AD1053" s="69">
        <v>380</v>
      </c>
      <c r="AE1053" s="69"/>
      <c r="AF1053" s="69"/>
      <c r="AG1053" s="69"/>
      <c r="AH1053" s="69"/>
      <c r="AI1053" s="70"/>
      <c r="AJ1053" s="71">
        <f t="shared" si="42"/>
        <v>63.333333333333329</v>
      </c>
      <c r="AK1053" s="72"/>
    </row>
    <row r="1054" spans="1:37" ht="18" customHeight="1">
      <c r="A1054" s="116"/>
      <c r="B1054" s="117"/>
      <c r="C1054" s="122"/>
      <c r="D1054" s="122"/>
      <c r="E1054" s="127">
        <v>414</v>
      </c>
      <c r="F1054" s="127"/>
      <c r="G1054" s="216" t="s">
        <v>49</v>
      </c>
      <c r="H1054" s="216"/>
      <c r="I1054" s="216"/>
      <c r="J1054" s="216"/>
      <c r="K1054" s="216"/>
      <c r="L1054" s="216"/>
      <c r="M1054" s="216"/>
      <c r="N1054" s="216"/>
      <c r="O1054" s="216"/>
      <c r="P1054" s="216"/>
      <c r="Q1054" s="216"/>
      <c r="R1054" s="216"/>
      <c r="S1054" s="216"/>
      <c r="T1054" s="216"/>
      <c r="U1054" s="216"/>
      <c r="V1054" s="216"/>
      <c r="W1054" s="216"/>
      <c r="X1054" s="85">
        <f>SUM(X1055:X1059)</f>
        <v>43500</v>
      </c>
      <c r="Y1054" s="86"/>
      <c r="Z1054" s="86"/>
      <c r="AA1054" s="86"/>
      <c r="AB1054" s="86"/>
      <c r="AC1054" s="87"/>
      <c r="AD1054" s="85">
        <f>SUM(AD1055:AD1059)</f>
        <v>36039.589999999997</v>
      </c>
      <c r="AE1054" s="86"/>
      <c r="AF1054" s="86"/>
      <c r="AG1054" s="86"/>
      <c r="AH1054" s="86"/>
      <c r="AI1054" s="87"/>
      <c r="AJ1054" s="73">
        <f t="shared" si="42"/>
        <v>82.849632183908042</v>
      </c>
      <c r="AK1054" s="74"/>
    </row>
    <row r="1055" spans="1:37" ht="18" customHeight="1">
      <c r="A1055" s="118"/>
      <c r="B1055" s="91"/>
      <c r="C1055" s="90">
        <v>490</v>
      </c>
      <c r="D1055" s="90"/>
      <c r="E1055" s="128"/>
      <c r="F1055" s="128"/>
      <c r="G1055" s="91">
        <v>4141</v>
      </c>
      <c r="H1055" s="91"/>
      <c r="I1055" s="91"/>
      <c r="J1055" s="92" t="s">
        <v>50</v>
      </c>
      <c r="K1055" s="92"/>
      <c r="L1055" s="92"/>
      <c r="M1055" s="92"/>
      <c r="N1055" s="92"/>
      <c r="O1055" s="92"/>
      <c r="P1055" s="92"/>
      <c r="Q1055" s="92"/>
      <c r="R1055" s="92"/>
      <c r="S1055" s="92"/>
      <c r="T1055" s="92"/>
      <c r="U1055" s="92"/>
      <c r="V1055" s="92"/>
      <c r="W1055" s="92"/>
      <c r="X1055" s="79">
        <v>2000</v>
      </c>
      <c r="Y1055" s="79"/>
      <c r="Z1055" s="79"/>
      <c r="AA1055" s="79"/>
      <c r="AB1055" s="79"/>
      <c r="AC1055" s="80"/>
      <c r="AD1055" s="79">
        <v>512</v>
      </c>
      <c r="AE1055" s="79"/>
      <c r="AF1055" s="79"/>
      <c r="AG1055" s="79"/>
      <c r="AH1055" s="79"/>
      <c r="AI1055" s="80"/>
      <c r="AJ1055" s="71">
        <f t="shared" si="42"/>
        <v>25.6</v>
      </c>
      <c r="AK1055" s="72"/>
    </row>
    <row r="1056" spans="1:37" ht="18" customHeight="1">
      <c r="A1056" s="118"/>
      <c r="B1056" s="91"/>
      <c r="C1056" s="90">
        <v>460</v>
      </c>
      <c r="D1056" s="90"/>
      <c r="E1056" s="128"/>
      <c r="F1056" s="128"/>
      <c r="G1056" s="91">
        <v>4143</v>
      </c>
      <c r="H1056" s="91"/>
      <c r="I1056" s="91"/>
      <c r="J1056" s="92" t="s">
        <v>52</v>
      </c>
      <c r="K1056" s="92"/>
      <c r="L1056" s="92"/>
      <c r="M1056" s="92"/>
      <c r="N1056" s="92"/>
      <c r="O1056" s="92"/>
      <c r="P1056" s="92"/>
      <c r="Q1056" s="92"/>
      <c r="R1056" s="92"/>
      <c r="S1056" s="92"/>
      <c r="T1056" s="92"/>
      <c r="U1056" s="92"/>
      <c r="V1056" s="92"/>
      <c r="W1056" s="92"/>
      <c r="X1056" s="79">
        <v>2000</v>
      </c>
      <c r="Y1056" s="79"/>
      <c r="Z1056" s="79"/>
      <c r="AA1056" s="79"/>
      <c r="AB1056" s="79"/>
      <c r="AC1056" s="80"/>
      <c r="AD1056" s="79">
        <v>1274.1600000000001</v>
      </c>
      <c r="AE1056" s="79"/>
      <c r="AF1056" s="79"/>
      <c r="AG1056" s="79"/>
      <c r="AH1056" s="79"/>
      <c r="AI1056" s="80"/>
      <c r="AJ1056" s="71">
        <f t="shared" si="42"/>
        <v>63.708000000000013</v>
      </c>
      <c r="AK1056" s="72"/>
    </row>
    <row r="1057" spans="1:37" ht="18" customHeight="1">
      <c r="A1057" s="118"/>
      <c r="B1057" s="91"/>
      <c r="C1057" s="90">
        <v>490</v>
      </c>
      <c r="D1057" s="90"/>
      <c r="E1057" s="128"/>
      <c r="F1057" s="128"/>
      <c r="G1057" s="91">
        <v>4147</v>
      </c>
      <c r="H1057" s="91"/>
      <c r="I1057" s="91"/>
      <c r="J1057" s="292" t="s">
        <v>94</v>
      </c>
      <c r="K1057" s="292"/>
      <c r="L1057" s="292"/>
      <c r="M1057" s="292"/>
      <c r="N1057" s="292"/>
      <c r="O1057" s="292"/>
      <c r="P1057" s="292"/>
      <c r="Q1057" s="292"/>
      <c r="R1057" s="292"/>
      <c r="S1057" s="292"/>
      <c r="T1057" s="292"/>
      <c r="U1057" s="292"/>
      <c r="V1057" s="292"/>
      <c r="W1057" s="292"/>
      <c r="X1057" s="79">
        <v>29000</v>
      </c>
      <c r="Y1057" s="79"/>
      <c r="Z1057" s="79"/>
      <c r="AA1057" s="79"/>
      <c r="AB1057" s="79"/>
      <c r="AC1057" s="80"/>
      <c r="AD1057" s="79">
        <v>27709</v>
      </c>
      <c r="AE1057" s="79"/>
      <c r="AF1057" s="79"/>
      <c r="AG1057" s="79"/>
      <c r="AH1057" s="79"/>
      <c r="AI1057" s="80"/>
      <c r="AJ1057" s="71">
        <f t="shared" si="42"/>
        <v>95.548275862068962</v>
      </c>
      <c r="AK1057" s="72"/>
    </row>
    <row r="1058" spans="1:37" ht="18" customHeight="1">
      <c r="A1058" s="118"/>
      <c r="B1058" s="91"/>
      <c r="C1058" s="90">
        <v>490</v>
      </c>
      <c r="D1058" s="90"/>
      <c r="E1058" s="128"/>
      <c r="F1058" s="128"/>
      <c r="G1058" s="91">
        <v>4148</v>
      </c>
      <c r="H1058" s="91"/>
      <c r="I1058" s="91"/>
      <c r="J1058" s="92" t="s">
        <v>56</v>
      </c>
      <c r="K1058" s="92"/>
      <c r="L1058" s="92"/>
      <c r="M1058" s="92"/>
      <c r="N1058" s="92"/>
      <c r="O1058" s="92"/>
      <c r="P1058" s="92"/>
      <c r="Q1058" s="92"/>
      <c r="R1058" s="92"/>
      <c r="S1058" s="92"/>
      <c r="T1058" s="92"/>
      <c r="U1058" s="92"/>
      <c r="V1058" s="92"/>
      <c r="W1058" s="92"/>
      <c r="X1058" s="79">
        <v>500</v>
      </c>
      <c r="Y1058" s="79"/>
      <c r="Z1058" s="79"/>
      <c r="AA1058" s="79"/>
      <c r="AB1058" s="79"/>
      <c r="AC1058" s="80"/>
      <c r="AD1058" s="79">
        <v>0</v>
      </c>
      <c r="AE1058" s="79"/>
      <c r="AF1058" s="79"/>
      <c r="AG1058" s="79"/>
      <c r="AH1058" s="79"/>
      <c r="AI1058" s="80"/>
      <c r="AJ1058" s="71">
        <f t="shared" si="42"/>
        <v>0</v>
      </c>
      <c r="AK1058" s="72"/>
    </row>
    <row r="1059" spans="1:37" ht="18" customHeight="1">
      <c r="A1059" s="121"/>
      <c r="B1059" s="67"/>
      <c r="C1059" s="66">
        <v>490</v>
      </c>
      <c r="D1059" s="66"/>
      <c r="E1059" s="130"/>
      <c r="F1059" s="130"/>
      <c r="G1059" s="67">
        <v>4149</v>
      </c>
      <c r="H1059" s="67"/>
      <c r="I1059" s="67"/>
      <c r="J1059" s="68" t="s">
        <v>57</v>
      </c>
      <c r="K1059" s="68"/>
      <c r="L1059" s="68"/>
      <c r="M1059" s="68"/>
      <c r="N1059" s="68"/>
      <c r="O1059" s="68"/>
      <c r="P1059" s="68"/>
      <c r="Q1059" s="68"/>
      <c r="R1059" s="68"/>
      <c r="S1059" s="68"/>
      <c r="T1059" s="68"/>
      <c r="U1059" s="68"/>
      <c r="V1059" s="68"/>
      <c r="W1059" s="68"/>
      <c r="X1059" s="69">
        <v>10000</v>
      </c>
      <c r="Y1059" s="69"/>
      <c r="Z1059" s="69"/>
      <c r="AA1059" s="69"/>
      <c r="AB1059" s="69"/>
      <c r="AC1059" s="70"/>
      <c r="AD1059" s="69">
        <v>6544.43</v>
      </c>
      <c r="AE1059" s="69"/>
      <c r="AF1059" s="69"/>
      <c r="AG1059" s="69"/>
      <c r="AH1059" s="69"/>
      <c r="AI1059" s="70"/>
      <c r="AJ1059" s="71">
        <f t="shared" si="42"/>
        <v>65.444299999999998</v>
      </c>
      <c r="AK1059" s="72"/>
    </row>
    <row r="1060" spans="1:37" ht="25.5" customHeight="1">
      <c r="A1060" s="241"/>
      <c r="B1060" s="242"/>
      <c r="C1060" s="245"/>
      <c r="D1060" s="246"/>
      <c r="E1060" s="237">
        <v>431</v>
      </c>
      <c r="F1060" s="238"/>
      <c r="G1060" s="249" t="s">
        <v>70</v>
      </c>
      <c r="H1060" s="250"/>
      <c r="I1060" s="250"/>
      <c r="J1060" s="250"/>
      <c r="K1060" s="250"/>
      <c r="L1060" s="250"/>
      <c r="M1060" s="250"/>
      <c r="N1060" s="250"/>
      <c r="O1060" s="250"/>
      <c r="P1060" s="250"/>
      <c r="Q1060" s="250"/>
      <c r="R1060" s="250"/>
      <c r="S1060" s="250"/>
      <c r="T1060" s="250"/>
      <c r="U1060" s="250"/>
      <c r="V1060" s="250"/>
      <c r="W1060" s="251"/>
      <c r="X1060" s="107">
        <f>X1061</f>
        <v>30000</v>
      </c>
      <c r="Y1060" s="108"/>
      <c r="Z1060" s="108"/>
      <c r="AA1060" s="108"/>
      <c r="AB1060" s="108"/>
      <c r="AC1060" s="109"/>
      <c r="AD1060" s="298">
        <f>AD1061</f>
        <v>26556.26</v>
      </c>
      <c r="AE1060" s="108"/>
      <c r="AF1060" s="108"/>
      <c r="AG1060" s="108"/>
      <c r="AH1060" s="108"/>
      <c r="AI1060" s="109"/>
      <c r="AJ1060" s="73">
        <f>AD1060/X1060*100</f>
        <v>88.520866666666663</v>
      </c>
      <c r="AK1060" s="74"/>
    </row>
    <row r="1061" spans="1:37" ht="18" customHeight="1">
      <c r="A1061" s="243"/>
      <c r="B1061" s="244"/>
      <c r="C1061" s="247">
        <v>490</v>
      </c>
      <c r="D1061" s="248"/>
      <c r="E1061" s="239"/>
      <c r="F1061" s="240"/>
      <c r="G1061" s="252">
        <v>4319</v>
      </c>
      <c r="H1061" s="253"/>
      <c r="I1061" s="254"/>
      <c r="J1061" s="255" t="s">
        <v>155</v>
      </c>
      <c r="K1061" s="256"/>
      <c r="L1061" s="256"/>
      <c r="M1061" s="256"/>
      <c r="N1061" s="256"/>
      <c r="O1061" s="256"/>
      <c r="P1061" s="256"/>
      <c r="Q1061" s="256"/>
      <c r="R1061" s="256"/>
      <c r="S1061" s="256"/>
      <c r="T1061" s="256"/>
      <c r="U1061" s="256"/>
      <c r="V1061" s="256"/>
      <c r="W1061" s="257"/>
      <c r="X1061" s="258">
        <v>30000</v>
      </c>
      <c r="Y1061" s="259"/>
      <c r="Z1061" s="259"/>
      <c r="AA1061" s="259"/>
      <c r="AB1061" s="259"/>
      <c r="AC1061" s="260"/>
      <c r="AD1061" s="261">
        <v>26556.26</v>
      </c>
      <c r="AE1061" s="259"/>
      <c r="AF1061" s="259"/>
      <c r="AG1061" s="259"/>
      <c r="AH1061" s="259"/>
      <c r="AI1061" s="260"/>
      <c r="AJ1061" s="198">
        <f>AD1061/X1061*100</f>
        <v>88.520866666666663</v>
      </c>
      <c r="AK1061" s="199"/>
    </row>
    <row r="1062" spans="1:37" ht="18" customHeight="1">
      <c r="A1062" s="137">
        <v>23</v>
      </c>
      <c r="B1062" s="138"/>
      <c r="C1062" s="114" t="s">
        <v>95</v>
      </c>
      <c r="D1062" s="114"/>
      <c r="E1062" s="114"/>
      <c r="F1062" s="114"/>
      <c r="G1062" s="114"/>
      <c r="H1062" s="114"/>
      <c r="I1062" s="114"/>
      <c r="J1062" s="114"/>
      <c r="K1062" s="114"/>
      <c r="L1062" s="114"/>
      <c r="M1062" s="114"/>
      <c r="N1062" s="114"/>
      <c r="O1062" s="114"/>
      <c r="P1062" s="114"/>
      <c r="Q1062" s="114"/>
      <c r="R1062" s="114"/>
      <c r="S1062" s="114"/>
      <c r="T1062" s="114"/>
      <c r="U1062" s="114"/>
      <c r="V1062" s="114"/>
      <c r="W1062" s="114"/>
      <c r="X1062" s="205">
        <f>X1043+X1049+X1051+X1054+X1060</f>
        <v>428800</v>
      </c>
      <c r="Y1062" s="206"/>
      <c r="Z1062" s="206"/>
      <c r="AA1062" s="206"/>
      <c r="AB1062" s="206"/>
      <c r="AC1062" s="207"/>
      <c r="AD1062" s="205">
        <f>AD1043+AD1049+AD1051+AD1054+AD1060</f>
        <v>403943.53</v>
      </c>
      <c r="AE1062" s="206"/>
      <c r="AF1062" s="206"/>
      <c r="AG1062" s="206"/>
      <c r="AH1062" s="206"/>
      <c r="AI1062" s="207"/>
      <c r="AJ1062" s="168">
        <f>AD1062/X1062*100</f>
        <v>94.203248600746264</v>
      </c>
      <c r="AK1062" s="169"/>
    </row>
    <row r="1063" spans="1:37" ht="18" customHeight="1">
      <c r="A1063" s="139"/>
      <c r="B1063" s="140"/>
      <c r="C1063" s="115"/>
      <c r="D1063" s="115"/>
      <c r="E1063" s="115"/>
      <c r="F1063" s="115"/>
      <c r="G1063" s="115"/>
      <c r="H1063" s="115"/>
      <c r="I1063" s="115"/>
      <c r="J1063" s="115"/>
      <c r="K1063" s="115"/>
      <c r="L1063" s="115"/>
      <c r="M1063" s="115"/>
      <c r="N1063" s="115"/>
      <c r="O1063" s="115"/>
      <c r="P1063" s="115"/>
      <c r="Q1063" s="115"/>
      <c r="R1063" s="115"/>
      <c r="S1063" s="115"/>
      <c r="T1063" s="115"/>
      <c r="U1063" s="115"/>
      <c r="V1063" s="115"/>
      <c r="W1063" s="115"/>
      <c r="X1063" s="208"/>
      <c r="Y1063" s="209"/>
      <c r="Z1063" s="209"/>
      <c r="AA1063" s="209"/>
      <c r="AB1063" s="209"/>
      <c r="AC1063" s="210"/>
      <c r="AD1063" s="208"/>
      <c r="AE1063" s="209"/>
      <c r="AF1063" s="209"/>
      <c r="AG1063" s="209"/>
      <c r="AH1063" s="209"/>
      <c r="AI1063" s="210"/>
      <c r="AJ1063" s="170" t="e">
        <f t="shared" si="42"/>
        <v>#DIV/0!</v>
      </c>
      <c r="AK1063" s="171"/>
    </row>
    <row r="1068" spans="1:37" ht="16.5" hidden="1" customHeight="1"/>
    <row r="1069" spans="1:37" ht="18" customHeight="1">
      <c r="A1069" s="88" t="s">
        <v>90</v>
      </c>
      <c r="B1069" s="81"/>
      <c r="C1069" s="81" t="s">
        <v>91</v>
      </c>
      <c r="D1069" s="81"/>
      <c r="E1069" s="203" t="s">
        <v>92</v>
      </c>
      <c r="F1069" s="203"/>
      <c r="G1069" s="81" t="s">
        <v>92</v>
      </c>
      <c r="H1069" s="81"/>
      <c r="I1069" s="81" t="s">
        <v>93</v>
      </c>
      <c r="J1069" s="81"/>
      <c r="K1069" s="81"/>
      <c r="L1069" s="81"/>
      <c r="M1069" s="81"/>
      <c r="N1069" s="81"/>
      <c r="O1069" s="81"/>
      <c r="P1069" s="81"/>
      <c r="Q1069" s="81"/>
      <c r="R1069" s="81"/>
      <c r="S1069" s="81"/>
      <c r="T1069" s="81"/>
      <c r="U1069" s="81"/>
      <c r="V1069" s="81"/>
      <c r="W1069" s="81"/>
      <c r="X1069" s="81" t="s">
        <v>200</v>
      </c>
      <c r="Y1069" s="81"/>
      <c r="Z1069" s="81"/>
      <c r="AA1069" s="81"/>
      <c r="AB1069" s="81"/>
      <c r="AC1069" s="82"/>
      <c r="AD1069" s="81" t="s">
        <v>198</v>
      </c>
      <c r="AE1069" s="81"/>
      <c r="AF1069" s="81"/>
      <c r="AG1069" s="81"/>
      <c r="AH1069" s="81"/>
      <c r="AI1069" s="82"/>
      <c r="AJ1069" s="75" t="s">
        <v>123</v>
      </c>
      <c r="AK1069" s="76"/>
    </row>
    <row r="1070" spans="1:37" ht="18" customHeight="1">
      <c r="A1070" s="89"/>
      <c r="B1070" s="83"/>
      <c r="C1070" s="83"/>
      <c r="D1070" s="83"/>
      <c r="E1070" s="204"/>
      <c r="F1070" s="204"/>
      <c r="G1070" s="83"/>
      <c r="H1070" s="83"/>
      <c r="I1070" s="83"/>
      <c r="J1070" s="83"/>
      <c r="K1070" s="83"/>
      <c r="L1070" s="83"/>
      <c r="M1070" s="83"/>
      <c r="N1070" s="83"/>
      <c r="O1070" s="83"/>
      <c r="P1070" s="83"/>
      <c r="Q1070" s="83"/>
      <c r="R1070" s="83"/>
      <c r="S1070" s="83"/>
      <c r="T1070" s="83"/>
      <c r="U1070" s="83"/>
      <c r="V1070" s="83"/>
      <c r="W1070" s="83"/>
      <c r="X1070" s="83"/>
      <c r="Y1070" s="83"/>
      <c r="Z1070" s="83"/>
      <c r="AA1070" s="83"/>
      <c r="AB1070" s="83"/>
      <c r="AC1070" s="84"/>
      <c r="AD1070" s="83"/>
      <c r="AE1070" s="83"/>
      <c r="AF1070" s="83"/>
      <c r="AG1070" s="83"/>
      <c r="AH1070" s="83"/>
      <c r="AI1070" s="84"/>
      <c r="AJ1070" s="77"/>
      <c r="AK1070" s="78"/>
    </row>
    <row r="1071" spans="1:37" ht="18" customHeight="1">
      <c r="A1071" s="211">
        <v>24</v>
      </c>
      <c r="B1071" s="212"/>
      <c r="C1071" s="221" t="s">
        <v>191</v>
      </c>
      <c r="D1071" s="222"/>
      <c r="E1071" s="222"/>
      <c r="F1071" s="222"/>
      <c r="G1071" s="222"/>
      <c r="H1071" s="222"/>
      <c r="I1071" s="222"/>
      <c r="J1071" s="222"/>
      <c r="K1071" s="222"/>
      <c r="L1071" s="222"/>
      <c r="M1071" s="222"/>
      <c r="N1071" s="222"/>
      <c r="O1071" s="222"/>
      <c r="P1071" s="222"/>
      <c r="Q1071" s="222"/>
      <c r="R1071" s="222"/>
      <c r="S1071" s="222"/>
      <c r="T1071" s="222"/>
      <c r="U1071" s="222"/>
      <c r="V1071" s="222"/>
      <c r="W1071" s="222"/>
      <c r="X1071" s="222"/>
      <c r="Y1071" s="222"/>
      <c r="Z1071" s="222"/>
      <c r="AA1071" s="222"/>
      <c r="AB1071" s="222"/>
      <c r="AC1071" s="222"/>
      <c r="AD1071" s="222"/>
      <c r="AE1071" s="222"/>
      <c r="AF1071" s="222"/>
      <c r="AG1071" s="222"/>
      <c r="AH1071" s="222"/>
      <c r="AI1071" s="222"/>
      <c r="AJ1071" s="222"/>
      <c r="AK1071" s="223"/>
    </row>
    <row r="1072" spans="1:37" ht="18" customHeight="1">
      <c r="A1072" s="213"/>
      <c r="B1072" s="214"/>
      <c r="C1072" s="224"/>
      <c r="D1072" s="225"/>
      <c r="E1072" s="225"/>
      <c r="F1072" s="225"/>
      <c r="G1072" s="225"/>
      <c r="H1072" s="225"/>
      <c r="I1072" s="225"/>
      <c r="J1072" s="225"/>
      <c r="K1072" s="225"/>
      <c r="L1072" s="225"/>
      <c r="M1072" s="225"/>
      <c r="N1072" s="225"/>
      <c r="O1072" s="225"/>
      <c r="P1072" s="225"/>
      <c r="Q1072" s="225"/>
      <c r="R1072" s="225"/>
      <c r="S1072" s="225"/>
      <c r="T1072" s="225"/>
      <c r="U1072" s="225"/>
      <c r="V1072" s="225"/>
      <c r="W1072" s="225"/>
      <c r="X1072" s="225"/>
      <c r="Y1072" s="225"/>
      <c r="Z1072" s="225"/>
      <c r="AA1072" s="225"/>
      <c r="AB1072" s="225"/>
      <c r="AC1072" s="225"/>
      <c r="AD1072" s="225"/>
      <c r="AE1072" s="225"/>
      <c r="AF1072" s="225"/>
      <c r="AG1072" s="225"/>
      <c r="AH1072" s="225"/>
      <c r="AI1072" s="225"/>
      <c r="AJ1072" s="225"/>
      <c r="AK1072" s="226"/>
    </row>
    <row r="1073" spans="1:37" ht="18" customHeight="1">
      <c r="A1073" s="116"/>
      <c r="B1073" s="117"/>
      <c r="C1073" s="122"/>
      <c r="D1073" s="122"/>
      <c r="E1073" s="127">
        <v>411</v>
      </c>
      <c r="F1073" s="127"/>
      <c r="G1073" s="215" t="s">
        <v>33</v>
      </c>
      <c r="H1073" s="215"/>
      <c r="I1073" s="215"/>
      <c r="J1073" s="215"/>
      <c r="K1073" s="215"/>
      <c r="L1073" s="215"/>
      <c r="M1073" s="215"/>
      <c r="N1073" s="215"/>
      <c r="O1073" s="215"/>
      <c r="P1073" s="215"/>
      <c r="Q1073" s="215"/>
      <c r="R1073" s="215"/>
      <c r="S1073" s="215"/>
      <c r="T1073" s="215"/>
      <c r="U1073" s="215"/>
      <c r="V1073" s="215"/>
      <c r="W1073" s="215"/>
      <c r="X1073" s="85">
        <f>SUM(X1074:X1078)</f>
        <v>219900</v>
      </c>
      <c r="Y1073" s="86"/>
      <c r="Z1073" s="86"/>
      <c r="AA1073" s="86"/>
      <c r="AB1073" s="86"/>
      <c r="AC1073" s="87"/>
      <c r="AD1073" s="85">
        <f>SUM(AD1074:AD1078)</f>
        <v>201814.81</v>
      </c>
      <c r="AE1073" s="86"/>
      <c r="AF1073" s="86"/>
      <c r="AG1073" s="86"/>
      <c r="AH1073" s="86"/>
      <c r="AI1073" s="87"/>
      <c r="AJ1073" s="73">
        <f t="shared" ref="AJ1073:AJ1094" si="43">AD1073/X1073*100</f>
        <v>91.775720782173721</v>
      </c>
      <c r="AK1073" s="74"/>
    </row>
    <row r="1074" spans="1:37" ht="18" customHeight="1">
      <c r="A1074" s="118"/>
      <c r="B1074" s="91"/>
      <c r="C1074" s="90">
        <v>490</v>
      </c>
      <c r="D1074" s="90"/>
      <c r="E1074" s="128"/>
      <c r="F1074" s="128"/>
      <c r="G1074" s="91">
        <v>4111</v>
      </c>
      <c r="H1074" s="91"/>
      <c r="I1074" s="91"/>
      <c r="J1074" s="92" t="s">
        <v>34</v>
      </c>
      <c r="K1074" s="92"/>
      <c r="L1074" s="92"/>
      <c r="M1074" s="92"/>
      <c r="N1074" s="92"/>
      <c r="O1074" s="92"/>
      <c r="P1074" s="92"/>
      <c r="Q1074" s="92"/>
      <c r="R1074" s="92"/>
      <c r="S1074" s="92"/>
      <c r="T1074" s="92"/>
      <c r="U1074" s="92"/>
      <c r="V1074" s="92"/>
      <c r="W1074" s="92"/>
      <c r="X1074" s="79">
        <v>131500</v>
      </c>
      <c r="Y1074" s="79"/>
      <c r="Z1074" s="79"/>
      <c r="AA1074" s="79"/>
      <c r="AB1074" s="79"/>
      <c r="AC1074" s="80"/>
      <c r="AD1074" s="79">
        <v>121117.99</v>
      </c>
      <c r="AE1074" s="79"/>
      <c r="AF1074" s="79"/>
      <c r="AG1074" s="79"/>
      <c r="AH1074" s="79"/>
      <c r="AI1074" s="80"/>
      <c r="AJ1074" s="71">
        <f t="shared" si="43"/>
        <v>92.104935361216732</v>
      </c>
      <c r="AK1074" s="72"/>
    </row>
    <row r="1075" spans="1:37" ht="18" customHeight="1">
      <c r="A1075" s="118"/>
      <c r="B1075" s="91"/>
      <c r="C1075" s="90">
        <v>490</v>
      </c>
      <c r="D1075" s="90"/>
      <c r="E1075" s="128"/>
      <c r="F1075" s="128"/>
      <c r="G1075" s="91">
        <v>4112</v>
      </c>
      <c r="H1075" s="91"/>
      <c r="I1075" s="91"/>
      <c r="J1075" s="217" t="s">
        <v>35</v>
      </c>
      <c r="K1075" s="217"/>
      <c r="L1075" s="217"/>
      <c r="M1075" s="217"/>
      <c r="N1075" s="217"/>
      <c r="O1075" s="217"/>
      <c r="P1075" s="217"/>
      <c r="Q1075" s="217"/>
      <c r="R1075" s="217"/>
      <c r="S1075" s="217"/>
      <c r="T1075" s="217"/>
      <c r="U1075" s="217"/>
      <c r="V1075" s="217"/>
      <c r="W1075" s="217"/>
      <c r="X1075" s="79">
        <v>19100</v>
      </c>
      <c r="Y1075" s="79"/>
      <c r="Z1075" s="79"/>
      <c r="AA1075" s="79"/>
      <c r="AB1075" s="79"/>
      <c r="AC1075" s="80"/>
      <c r="AD1075" s="79">
        <v>16564.38</v>
      </c>
      <c r="AE1075" s="79"/>
      <c r="AF1075" s="79"/>
      <c r="AG1075" s="79"/>
      <c r="AH1075" s="79"/>
      <c r="AI1075" s="80"/>
      <c r="AJ1075" s="71">
        <f t="shared" si="43"/>
        <v>86.724502617801051</v>
      </c>
      <c r="AK1075" s="72"/>
    </row>
    <row r="1076" spans="1:37" ht="18" customHeight="1">
      <c r="A1076" s="118"/>
      <c r="B1076" s="91"/>
      <c r="C1076" s="90">
        <v>490</v>
      </c>
      <c r="D1076" s="90"/>
      <c r="E1076" s="128"/>
      <c r="F1076" s="128"/>
      <c r="G1076" s="91">
        <v>4113</v>
      </c>
      <c r="H1076" s="91"/>
      <c r="I1076" s="91"/>
      <c r="J1076" s="92" t="s">
        <v>36</v>
      </c>
      <c r="K1076" s="92"/>
      <c r="L1076" s="92"/>
      <c r="M1076" s="92"/>
      <c r="N1076" s="92"/>
      <c r="O1076" s="92"/>
      <c r="P1076" s="92"/>
      <c r="Q1076" s="92"/>
      <c r="R1076" s="92"/>
      <c r="S1076" s="92"/>
      <c r="T1076" s="92"/>
      <c r="U1076" s="92"/>
      <c r="V1076" s="92"/>
      <c r="W1076" s="92"/>
      <c r="X1076" s="79">
        <v>47400</v>
      </c>
      <c r="Y1076" s="79"/>
      <c r="Z1076" s="79"/>
      <c r="AA1076" s="79"/>
      <c r="AB1076" s="79"/>
      <c r="AC1076" s="80"/>
      <c r="AD1076" s="79">
        <v>44173.82</v>
      </c>
      <c r="AE1076" s="79"/>
      <c r="AF1076" s="79"/>
      <c r="AG1076" s="79"/>
      <c r="AH1076" s="79"/>
      <c r="AI1076" s="80"/>
      <c r="AJ1076" s="71">
        <f t="shared" si="43"/>
        <v>93.193713080168777</v>
      </c>
      <c r="AK1076" s="72"/>
    </row>
    <row r="1077" spans="1:37" ht="18" customHeight="1">
      <c r="A1077" s="118"/>
      <c r="B1077" s="91"/>
      <c r="C1077" s="90">
        <v>490</v>
      </c>
      <c r="D1077" s="90"/>
      <c r="E1077" s="128"/>
      <c r="F1077" s="128"/>
      <c r="G1077" s="91">
        <v>4114</v>
      </c>
      <c r="H1077" s="91"/>
      <c r="I1077" s="91"/>
      <c r="J1077" s="92" t="s">
        <v>37</v>
      </c>
      <c r="K1077" s="92"/>
      <c r="L1077" s="92"/>
      <c r="M1077" s="92"/>
      <c r="N1077" s="92"/>
      <c r="O1077" s="92"/>
      <c r="P1077" s="92"/>
      <c r="Q1077" s="92"/>
      <c r="R1077" s="92"/>
      <c r="S1077" s="92"/>
      <c r="T1077" s="92"/>
      <c r="U1077" s="92"/>
      <c r="V1077" s="92"/>
      <c r="W1077" s="92"/>
      <c r="X1077" s="79">
        <v>19100</v>
      </c>
      <c r="Y1077" s="79"/>
      <c r="Z1077" s="79"/>
      <c r="AA1077" s="79"/>
      <c r="AB1077" s="79"/>
      <c r="AC1077" s="80"/>
      <c r="AD1077" s="79">
        <v>17461.75</v>
      </c>
      <c r="AE1077" s="79"/>
      <c r="AF1077" s="79"/>
      <c r="AG1077" s="79"/>
      <c r="AH1077" s="79"/>
      <c r="AI1077" s="80"/>
      <c r="AJ1077" s="71">
        <f t="shared" si="43"/>
        <v>91.422774869109944</v>
      </c>
      <c r="AK1077" s="72"/>
    </row>
    <row r="1078" spans="1:37" ht="18" customHeight="1">
      <c r="A1078" s="121"/>
      <c r="B1078" s="67"/>
      <c r="C1078" s="66">
        <v>490</v>
      </c>
      <c r="D1078" s="66"/>
      <c r="E1078" s="130"/>
      <c r="F1078" s="130"/>
      <c r="G1078" s="67">
        <v>4115</v>
      </c>
      <c r="H1078" s="67"/>
      <c r="I1078" s="67"/>
      <c r="J1078" s="68" t="s">
        <v>38</v>
      </c>
      <c r="K1078" s="68"/>
      <c r="L1078" s="68"/>
      <c r="M1078" s="68"/>
      <c r="N1078" s="68"/>
      <c r="O1078" s="68"/>
      <c r="P1078" s="68"/>
      <c r="Q1078" s="68"/>
      <c r="R1078" s="68"/>
      <c r="S1078" s="68"/>
      <c r="T1078" s="68"/>
      <c r="U1078" s="68"/>
      <c r="V1078" s="68"/>
      <c r="W1078" s="68"/>
      <c r="X1078" s="69">
        <v>2800</v>
      </c>
      <c r="Y1078" s="69"/>
      <c r="Z1078" s="69"/>
      <c r="AA1078" s="69"/>
      <c r="AB1078" s="69"/>
      <c r="AC1078" s="70"/>
      <c r="AD1078" s="69">
        <v>2496.87</v>
      </c>
      <c r="AE1078" s="69"/>
      <c r="AF1078" s="69"/>
      <c r="AG1078" s="69"/>
      <c r="AH1078" s="69"/>
      <c r="AI1078" s="70"/>
      <c r="AJ1078" s="71">
        <f t="shared" si="43"/>
        <v>89.173928571428561</v>
      </c>
      <c r="AK1078" s="72"/>
    </row>
    <row r="1079" spans="1:37" ht="18" customHeight="1">
      <c r="A1079" s="116"/>
      <c r="B1079" s="117"/>
      <c r="C1079" s="122"/>
      <c r="D1079" s="122"/>
      <c r="E1079" s="127">
        <v>412</v>
      </c>
      <c r="F1079" s="127"/>
      <c r="G1079" s="216" t="s">
        <v>39</v>
      </c>
      <c r="H1079" s="216"/>
      <c r="I1079" s="216"/>
      <c r="J1079" s="216"/>
      <c r="K1079" s="216"/>
      <c r="L1079" s="216"/>
      <c r="M1079" s="216"/>
      <c r="N1079" s="216"/>
      <c r="O1079" s="216"/>
      <c r="P1079" s="216"/>
      <c r="Q1079" s="216"/>
      <c r="R1079" s="216"/>
      <c r="S1079" s="216"/>
      <c r="T1079" s="216"/>
      <c r="U1079" s="216"/>
      <c r="V1079" s="216"/>
      <c r="W1079" s="216"/>
      <c r="X1079" s="85">
        <f>SUM(X1080:X1080)</f>
        <v>6800</v>
      </c>
      <c r="Y1079" s="86"/>
      <c r="Z1079" s="86"/>
      <c r="AA1079" s="86"/>
      <c r="AB1079" s="86"/>
      <c r="AC1079" s="87"/>
      <c r="AD1079" s="85">
        <f>SUM(AD1080:AD1080)</f>
        <v>6853.56</v>
      </c>
      <c r="AE1079" s="86"/>
      <c r="AF1079" s="86"/>
      <c r="AG1079" s="86"/>
      <c r="AH1079" s="86"/>
      <c r="AI1079" s="87"/>
      <c r="AJ1079" s="73">
        <f t="shared" si="43"/>
        <v>100.78764705882352</v>
      </c>
      <c r="AK1079" s="74"/>
    </row>
    <row r="1080" spans="1:37" s="42" customFormat="1" ht="18" customHeight="1">
      <c r="A1080" s="118"/>
      <c r="B1080" s="91"/>
      <c r="C1080" s="90">
        <v>490</v>
      </c>
      <c r="D1080" s="90"/>
      <c r="E1080" s="128"/>
      <c r="F1080" s="128"/>
      <c r="G1080" s="91">
        <v>4123</v>
      </c>
      <c r="H1080" s="91"/>
      <c r="I1080" s="91"/>
      <c r="J1080" s="92" t="s">
        <v>40</v>
      </c>
      <c r="K1080" s="92"/>
      <c r="L1080" s="92"/>
      <c r="M1080" s="92"/>
      <c r="N1080" s="92"/>
      <c r="O1080" s="92"/>
      <c r="P1080" s="92"/>
      <c r="Q1080" s="92"/>
      <c r="R1080" s="92"/>
      <c r="S1080" s="92"/>
      <c r="T1080" s="92"/>
      <c r="U1080" s="92"/>
      <c r="V1080" s="92"/>
      <c r="W1080" s="92"/>
      <c r="X1080" s="79">
        <v>6800</v>
      </c>
      <c r="Y1080" s="79"/>
      <c r="Z1080" s="79"/>
      <c r="AA1080" s="79"/>
      <c r="AB1080" s="79"/>
      <c r="AC1080" s="80"/>
      <c r="AD1080" s="79">
        <v>6853.56</v>
      </c>
      <c r="AE1080" s="79"/>
      <c r="AF1080" s="79"/>
      <c r="AG1080" s="79"/>
      <c r="AH1080" s="79"/>
      <c r="AI1080" s="80"/>
      <c r="AJ1080" s="71">
        <f t="shared" si="43"/>
        <v>100.78764705882352</v>
      </c>
      <c r="AK1080" s="72"/>
    </row>
    <row r="1081" spans="1:37" ht="18" customHeight="1">
      <c r="A1081" s="116"/>
      <c r="B1081" s="117"/>
      <c r="C1081" s="122"/>
      <c r="D1081" s="122"/>
      <c r="E1081" s="127">
        <v>413</v>
      </c>
      <c r="F1081" s="127"/>
      <c r="G1081" s="216" t="s">
        <v>44</v>
      </c>
      <c r="H1081" s="216"/>
      <c r="I1081" s="216"/>
      <c r="J1081" s="216"/>
      <c r="K1081" s="216"/>
      <c r="L1081" s="216"/>
      <c r="M1081" s="216"/>
      <c r="N1081" s="216"/>
      <c r="O1081" s="216"/>
      <c r="P1081" s="216"/>
      <c r="Q1081" s="216"/>
      <c r="R1081" s="216"/>
      <c r="S1081" s="216"/>
      <c r="T1081" s="216"/>
      <c r="U1081" s="216"/>
      <c r="V1081" s="216"/>
      <c r="W1081" s="216"/>
      <c r="X1081" s="85">
        <f>SUM(X1082:X1083)</f>
        <v>12600</v>
      </c>
      <c r="Y1081" s="86"/>
      <c r="Z1081" s="86"/>
      <c r="AA1081" s="86"/>
      <c r="AB1081" s="86"/>
      <c r="AC1081" s="87"/>
      <c r="AD1081" s="85">
        <f>SUM(AD1082:AD1083)</f>
        <v>5959.82</v>
      </c>
      <c r="AE1081" s="86"/>
      <c r="AF1081" s="86"/>
      <c r="AG1081" s="86"/>
      <c r="AH1081" s="86"/>
      <c r="AI1081" s="87"/>
      <c r="AJ1081" s="73">
        <f t="shared" si="43"/>
        <v>47.300158730158728</v>
      </c>
      <c r="AK1081" s="74"/>
    </row>
    <row r="1082" spans="1:37" ht="18" customHeight="1">
      <c r="A1082" s="118"/>
      <c r="B1082" s="91"/>
      <c r="C1082" s="90">
        <v>490</v>
      </c>
      <c r="D1082" s="90"/>
      <c r="E1082" s="128"/>
      <c r="F1082" s="128"/>
      <c r="G1082" s="91">
        <v>4131</v>
      </c>
      <c r="H1082" s="91"/>
      <c r="I1082" s="91"/>
      <c r="J1082" s="92" t="s">
        <v>45</v>
      </c>
      <c r="K1082" s="92"/>
      <c r="L1082" s="92"/>
      <c r="M1082" s="92"/>
      <c r="N1082" s="92"/>
      <c r="O1082" s="92"/>
      <c r="P1082" s="92"/>
      <c r="Q1082" s="92"/>
      <c r="R1082" s="92"/>
      <c r="S1082" s="92"/>
      <c r="T1082" s="92"/>
      <c r="U1082" s="92"/>
      <c r="V1082" s="92"/>
      <c r="W1082" s="92"/>
      <c r="X1082" s="79">
        <v>3000</v>
      </c>
      <c r="Y1082" s="79"/>
      <c r="Z1082" s="79"/>
      <c r="AA1082" s="79"/>
      <c r="AB1082" s="79"/>
      <c r="AC1082" s="80"/>
      <c r="AD1082" s="79">
        <v>2686.77</v>
      </c>
      <c r="AE1082" s="79"/>
      <c r="AF1082" s="79"/>
      <c r="AG1082" s="79"/>
      <c r="AH1082" s="79"/>
      <c r="AI1082" s="80"/>
      <c r="AJ1082" s="71">
        <f t="shared" si="43"/>
        <v>89.558999999999997</v>
      </c>
      <c r="AK1082" s="72"/>
    </row>
    <row r="1083" spans="1:37" ht="18" customHeight="1">
      <c r="A1083" s="121"/>
      <c r="B1083" s="67"/>
      <c r="C1083" s="66">
        <v>490</v>
      </c>
      <c r="D1083" s="66"/>
      <c r="E1083" s="130"/>
      <c r="F1083" s="130"/>
      <c r="G1083" s="67">
        <v>4133</v>
      </c>
      <c r="H1083" s="67"/>
      <c r="I1083" s="67"/>
      <c r="J1083" s="218" t="s">
        <v>46</v>
      </c>
      <c r="K1083" s="218"/>
      <c r="L1083" s="218"/>
      <c r="M1083" s="218"/>
      <c r="N1083" s="218"/>
      <c r="O1083" s="218"/>
      <c r="P1083" s="218"/>
      <c r="Q1083" s="218"/>
      <c r="R1083" s="218"/>
      <c r="S1083" s="218"/>
      <c r="T1083" s="218"/>
      <c r="U1083" s="218"/>
      <c r="V1083" s="218"/>
      <c r="W1083" s="218"/>
      <c r="X1083" s="69">
        <v>9600</v>
      </c>
      <c r="Y1083" s="69"/>
      <c r="Z1083" s="69"/>
      <c r="AA1083" s="69"/>
      <c r="AB1083" s="69"/>
      <c r="AC1083" s="70"/>
      <c r="AD1083" s="69">
        <v>3273.05</v>
      </c>
      <c r="AE1083" s="69"/>
      <c r="AF1083" s="69"/>
      <c r="AG1083" s="69"/>
      <c r="AH1083" s="69"/>
      <c r="AI1083" s="70"/>
      <c r="AJ1083" s="71">
        <f t="shared" si="43"/>
        <v>34.094270833333333</v>
      </c>
      <c r="AK1083" s="72"/>
    </row>
    <row r="1084" spans="1:37" ht="18" customHeight="1">
      <c r="A1084" s="116"/>
      <c r="B1084" s="117"/>
      <c r="C1084" s="122"/>
      <c r="D1084" s="122"/>
      <c r="E1084" s="127">
        <v>414</v>
      </c>
      <c r="F1084" s="127"/>
      <c r="G1084" s="216" t="s">
        <v>49</v>
      </c>
      <c r="H1084" s="216"/>
      <c r="I1084" s="216"/>
      <c r="J1084" s="216"/>
      <c r="K1084" s="216"/>
      <c r="L1084" s="216"/>
      <c r="M1084" s="216"/>
      <c r="N1084" s="216"/>
      <c r="O1084" s="216"/>
      <c r="P1084" s="216"/>
      <c r="Q1084" s="216"/>
      <c r="R1084" s="216"/>
      <c r="S1084" s="216"/>
      <c r="T1084" s="216"/>
      <c r="U1084" s="216"/>
      <c r="V1084" s="216"/>
      <c r="W1084" s="216"/>
      <c r="X1084" s="85">
        <f>SUM(X1085:X1088)</f>
        <v>48500</v>
      </c>
      <c r="Y1084" s="86"/>
      <c r="Z1084" s="86"/>
      <c r="AA1084" s="86"/>
      <c r="AB1084" s="86"/>
      <c r="AC1084" s="87"/>
      <c r="AD1084" s="85">
        <f>SUM(AD1085:AD1088)</f>
        <v>41919.03</v>
      </c>
      <c r="AE1084" s="86"/>
      <c r="AF1084" s="86"/>
      <c r="AG1084" s="86"/>
      <c r="AH1084" s="86"/>
      <c r="AI1084" s="87"/>
      <c r="AJ1084" s="73">
        <f t="shared" si="43"/>
        <v>86.430989690721646</v>
      </c>
      <c r="AK1084" s="74"/>
    </row>
    <row r="1085" spans="1:37" ht="18" customHeight="1">
      <c r="A1085" s="118"/>
      <c r="B1085" s="91"/>
      <c r="C1085" s="90">
        <v>490</v>
      </c>
      <c r="D1085" s="90"/>
      <c r="E1085" s="128"/>
      <c r="F1085" s="128"/>
      <c r="G1085" s="91">
        <v>4141</v>
      </c>
      <c r="H1085" s="91"/>
      <c r="I1085" s="91"/>
      <c r="J1085" s="92" t="s">
        <v>50</v>
      </c>
      <c r="K1085" s="92"/>
      <c r="L1085" s="92"/>
      <c r="M1085" s="92"/>
      <c r="N1085" s="92"/>
      <c r="O1085" s="92"/>
      <c r="P1085" s="92"/>
      <c r="Q1085" s="92"/>
      <c r="R1085" s="92"/>
      <c r="S1085" s="92"/>
      <c r="T1085" s="92"/>
      <c r="U1085" s="92"/>
      <c r="V1085" s="92"/>
      <c r="W1085" s="92"/>
      <c r="X1085" s="79">
        <v>1500</v>
      </c>
      <c r="Y1085" s="79"/>
      <c r="Z1085" s="79"/>
      <c r="AA1085" s="79"/>
      <c r="AB1085" s="79"/>
      <c r="AC1085" s="80"/>
      <c r="AD1085" s="79">
        <v>374.9</v>
      </c>
      <c r="AE1085" s="79"/>
      <c r="AF1085" s="79"/>
      <c r="AG1085" s="79"/>
      <c r="AH1085" s="79"/>
      <c r="AI1085" s="80"/>
      <c r="AJ1085" s="71">
        <f t="shared" si="43"/>
        <v>24.993333333333332</v>
      </c>
      <c r="AK1085" s="72"/>
    </row>
    <row r="1086" spans="1:37" ht="18" customHeight="1">
      <c r="A1086" s="118"/>
      <c r="B1086" s="91"/>
      <c r="C1086" s="90">
        <v>460</v>
      </c>
      <c r="D1086" s="90"/>
      <c r="E1086" s="128"/>
      <c r="F1086" s="128"/>
      <c r="G1086" s="91">
        <v>4143</v>
      </c>
      <c r="H1086" s="91"/>
      <c r="I1086" s="91"/>
      <c r="J1086" s="92" t="s">
        <v>52</v>
      </c>
      <c r="K1086" s="92"/>
      <c r="L1086" s="92"/>
      <c r="M1086" s="92"/>
      <c r="N1086" s="92"/>
      <c r="O1086" s="92"/>
      <c r="P1086" s="92"/>
      <c r="Q1086" s="92"/>
      <c r="R1086" s="92"/>
      <c r="S1086" s="92"/>
      <c r="T1086" s="92"/>
      <c r="U1086" s="92"/>
      <c r="V1086" s="92"/>
      <c r="W1086" s="92"/>
      <c r="X1086" s="79">
        <v>1000</v>
      </c>
      <c r="Y1086" s="79"/>
      <c r="Z1086" s="79"/>
      <c r="AA1086" s="79"/>
      <c r="AB1086" s="79"/>
      <c r="AC1086" s="80"/>
      <c r="AD1086" s="79">
        <v>687.19</v>
      </c>
      <c r="AE1086" s="79"/>
      <c r="AF1086" s="79"/>
      <c r="AG1086" s="79"/>
      <c r="AH1086" s="79"/>
      <c r="AI1086" s="80"/>
      <c r="AJ1086" s="71">
        <f t="shared" si="43"/>
        <v>68.719000000000008</v>
      </c>
      <c r="AK1086" s="72"/>
    </row>
    <row r="1087" spans="1:37" ht="18" customHeight="1">
      <c r="A1087" s="118"/>
      <c r="B1087" s="91"/>
      <c r="C1087" s="90">
        <v>490</v>
      </c>
      <c r="D1087" s="90"/>
      <c r="E1087" s="128"/>
      <c r="F1087" s="128"/>
      <c r="G1087" s="91">
        <v>4147</v>
      </c>
      <c r="H1087" s="91"/>
      <c r="I1087" s="91"/>
      <c r="J1087" s="292" t="s">
        <v>94</v>
      </c>
      <c r="K1087" s="292"/>
      <c r="L1087" s="292"/>
      <c r="M1087" s="292"/>
      <c r="N1087" s="292"/>
      <c r="O1087" s="292"/>
      <c r="P1087" s="292"/>
      <c r="Q1087" s="292"/>
      <c r="R1087" s="292"/>
      <c r="S1087" s="292"/>
      <c r="T1087" s="292"/>
      <c r="U1087" s="292"/>
      <c r="V1087" s="292"/>
      <c r="W1087" s="292"/>
      <c r="X1087" s="79">
        <v>18000</v>
      </c>
      <c r="Y1087" s="79"/>
      <c r="Z1087" s="79"/>
      <c r="AA1087" s="79"/>
      <c r="AB1087" s="79"/>
      <c r="AC1087" s="80"/>
      <c r="AD1087" s="79">
        <v>17624.990000000002</v>
      </c>
      <c r="AE1087" s="79"/>
      <c r="AF1087" s="79"/>
      <c r="AG1087" s="79"/>
      <c r="AH1087" s="79"/>
      <c r="AI1087" s="80"/>
      <c r="AJ1087" s="71">
        <f t="shared" si="43"/>
        <v>97.916611111111123</v>
      </c>
      <c r="AK1087" s="72"/>
    </row>
    <row r="1088" spans="1:37" ht="18" customHeight="1">
      <c r="A1088" s="121"/>
      <c r="B1088" s="67"/>
      <c r="C1088" s="66">
        <v>490</v>
      </c>
      <c r="D1088" s="66"/>
      <c r="E1088" s="130"/>
      <c r="F1088" s="130"/>
      <c r="G1088" s="67">
        <v>4149</v>
      </c>
      <c r="H1088" s="67"/>
      <c r="I1088" s="67"/>
      <c r="J1088" s="68" t="s">
        <v>57</v>
      </c>
      <c r="K1088" s="68"/>
      <c r="L1088" s="68"/>
      <c r="M1088" s="68"/>
      <c r="N1088" s="68"/>
      <c r="O1088" s="68"/>
      <c r="P1088" s="68"/>
      <c r="Q1088" s="68"/>
      <c r="R1088" s="68"/>
      <c r="S1088" s="68"/>
      <c r="T1088" s="68"/>
      <c r="U1088" s="68"/>
      <c r="V1088" s="68"/>
      <c r="W1088" s="68"/>
      <c r="X1088" s="69">
        <v>28000</v>
      </c>
      <c r="Y1088" s="69"/>
      <c r="Z1088" s="69"/>
      <c r="AA1088" s="69"/>
      <c r="AB1088" s="69"/>
      <c r="AC1088" s="70"/>
      <c r="AD1088" s="69">
        <v>23231.95</v>
      </c>
      <c r="AE1088" s="69"/>
      <c r="AF1088" s="69"/>
      <c r="AG1088" s="69"/>
      <c r="AH1088" s="69"/>
      <c r="AI1088" s="70"/>
      <c r="AJ1088" s="71">
        <f t="shared" si="43"/>
        <v>82.971250000000012</v>
      </c>
      <c r="AK1088" s="72"/>
    </row>
    <row r="1089" spans="1:37" ht="18" customHeight="1">
      <c r="A1089" s="529"/>
      <c r="B1089" s="530"/>
      <c r="C1089" s="370"/>
      <c r="D1089" s="370"/>
      <c r="E1089" s="367">
        <v>415</v>
      </c>
      <c r="F1089" s="367"/>
      <c r="G1089" s="357" t="s">
        <v>58</v>
      </c>
      <c r="H1089" s="358"/>
      <c r="I1089" s="358"/>
      <c r="J1089" s="358"/>
      <c r="K1089" s="358"/>
      <c r="L1089" s="358"/>
      <c r="M1089" s="358"/>
      <c r="N1089" s="358"/>
      <c r="O1089" s="358"/>
      <c r="P1089" s="358"/>
      <c r="Q1089" s="358"/>
      <c r="R1089" s="358"/>
      <c r="S1089" s="358"/>
      <c r="T1089" s="358"/>
      <c r="U1089" s="358"/>
      <c r="V1089" s="358"/>
      <c r="W1089" s="359"/>
      <c r="X1089" s="107">
        <f>SUM(X1090:AC1090)</f>
        <v>850000</v>
      </c>
      <c r="Y1089" s="108"/>
      <c r="Z1089" s="108"/>
      <c r="AA1089" s="108"/>
      <c r="AB1089" s="108"/>
      <c r="AC1089" s="109"/>
      <c r="AD1089" s="107">
        <f>SUM(AD1090:AI1090)</f>
        <v>848997.89</v>
      </c>
      <c r="AE1089" s="108"/>
      <c r="AF1089" s="108"/>
      <c r="AG1089" s="108"/>
      <c r="AH1089" s="108"/>
      <c r="AI1089" s="109"/>
      <c r="AJ1089" s="73">
        <f t="shared" si="43"/>
        <v>99.882104705882355</v>
      </c>
      <c r="AK1089" s="74"/>
    </row>
    <row r="1090" spans="1:37" ht="18" customHeight="1">
      <c r="A1090" s="531"/>
      <c r="B1090" s="363"/>
      <c r="C1090" s="155">
        <v>490</v>
      </c>
      <c r="D1090" s="155"/>
      <c r="E1090" s="368"/>
      <c r="F1090" s="368"/>
      <c r="G1090" s="363">
        <v>4151</v>
      </c>
      <c r="H1090" s="363"/>
      <c r="I1090" s="363"/>
      <c r="J1090" s="356" t="s">
        <v>122</v>
      </c>
      <c r="K1090" s="356"/>
      <c r="L1090" s="356"/>
      <c r="M1090" s="356"/>
      <c r="N1090" s="356"/>
      <c r="O1090" s="356"/>
      <c r="P1090" s="356"/>
      <c r="Q1090" s="356"/>
      <c r="R1090" s="356"/>
      <c r="S1090" s="356"/>
      <c r="T1090" s="356"/>
      <c r="U1090" s="356"/>
      <c r="V1090" s="356"/>
      <c r="W1090" s="356"/>
      <c r="X1090" s="280">
        <v>850000</v>
      </c>
      <c r="Y1090" s="280"/>
      <c r="Z1090" s="280"/>
      <c r="AA1090" s="280"/>
      <c r="AB1090" s="280"/>
      <c r="AC1090" s="281"/>
      <c r="AD1090" s="280">
        <v>848997.89</v>
      </c>
      <c r="AE1090" s="280"/>
      <c r="AF1090" s="280"/>
      <c r="AG1090" s="280"/>
      <c r="AH1090" s="280"/>
      <c r="AI1090" s="281"/>
      <c r="AJ1090" s="71">
        <f t="shared" si="43"/>
        <v>99.882104705882355</v>
      </c>
      <c r="AK1090" s="72"/>
    </row>
    <row r="1091" spans="1:37" ht="18" customHeight="1">
      <c r="A1091" s="529"/>
      <c r="B1091" s="530"/>
      <c r="C1091" s="370"/>
      <c r="D1091" s="370"/>
      <c r="E1091" s="367">
        <v>418</v>
      </c>
      <c r="F1091" s="367"/>
      <c r="G1091" s="357" t="s">
        <v>163</v>
      </c>
      <c r="H1091" s="358"/>
      <c r="I1091" s="358"/>
      <c r="J1091" s="358"/>
      <c r="K1091" s="358"/>
      <c r="L1091" s="358"/>
      <c r="M1091" s="358"/>
      <c r="N1091" s="358"/>
      <c r="O1091" s="358"/>
      <c r="P1091" s="358"/>
      <c r="Q1091" s="358"/>
      <c r="R1091" s="358"/>
      <c r="S1091" s="358"/>
      <c r="T1091" s="358"/>
      <c r="U1091" s="358"/>
      <c r="V1091" s="358"/>
      <c r="W1091" s="359"/>
      <c r="X1091" s="107">
        <f>SUM(X1092:AC1092)</f>
        <v>90000</v>
      </c>
      <c r="Y1091" s="108"/>
      <c r="Z1091" s="108"/>
      <c r="AA1091" s="108"/>
      <c r="AB1091" s="108"/>
      <c r="AC1091" s="109"/>
      <c r="AD1091" s="107">
        <f>SUM(AD1092:AI1092)</f>
        <v>81835.14</v>
      </c>
      <c r="AE1091" s="108"/>
      <c r="AF1091" s="108"/>
      <c r="AG1091" s="108"/>
      <c r="AH1091" s="108"/>
      <c r="AI1091" s="109"/>
      <c r="AJ1091" s="73">
        <f t="shared" si="43"/>
        <v>90.927933333333328</v>
      </c>
      <c r="AK1091" s="74"/>
    </row>
    <row r="1092" spans="1:37" ht="36" customHeight="1">
      <c r="A1092" s="532"/>
      <c r="B1092" s="533"/>
      <c r="C1092" s="667">
        <v>490</v>
      </c>
      <c r="D1092" s="667"/>
      <c r="E1092" s="520"/>
      <c r="F1092" s="520"/>
      <c r="G1092" s="533">
        <v>4181</v>
      </c>
      <c r="H1092" s="533"/>
      <c r="I1092" s="533"/>
      <c r="J1092" s="668" t="s">
        <v>164</v>
      </c>
      <c r="K1092" s="668"/>
      <c r="L1092" s="668"/>
      <c r="M1092" s="668"/>
      <c r="N1092" s="668"/>
      <c r="O1092" s="668"/>
      <c r="P1092" s="668"/>
      <c r="Q1092" s="668"/>
      <c r="R1092" s="668"/>
      <c r="S1092" s="668"/>
      <c r="T1092" s="668"/>
      <c r="U1092" s="668"/>
      <c r="V1092" s="668"/>
      <c r="W1092" s="668"/>
      <c r="X1092" s="669">
        <v>90000</v>
      </c>
      <c r="Y1092" s="669"/>
      <c r="Z1092" s="669"/>
      <c r="AA1092" s="669"/>
      <c r="AB1092" s="669"/>
      <c r="AC1092" s="670"/>
      <c r="AD1092" s="669">
        <v>81835.14</v>
      </c>
      <c r="AE1092" s="669"/>
      <c r="AF1092" s="669"/>
      <c r="AG1092" s="669"/>
      <c r="AH1092" s="669"/>
      <c r="AI1092" s="670"/>
      <c r="AJ1092" s="182">
        <f t="shared" si="43"/>
        <v>90.927933333333328</v>
      </c>
      <c r="AK1092" s="183"/>
    </row>
    <row r="1093" spans="1:37" ht="18" customHeight="1">
      <c r="A1093" s="147"/>
      <c r="B1093" s="231"/>
      <c r="C1093" s="135"/>
      <c r="D1093" s="136"/>
      <c r="E1093" s="123">
        <v>419</v>
      </c>
      <c r="F1093" s="124"/>
      <c r="G1093" s="132" t="s">
        <v>66</v>
      </c>
      <c r="H1093" s="133"/>
      <c r="I1093" s="133"/>
      <c r="J1093" s="133"/>
      <c r="K1093" s="133"/>
      <c r="L1093" s="133"/>
      <c r="M1093" s="133"/>
      <c r="N1093" s="133"/>
      <c r="O1093" s="133"/>
      <c r="P1093" s="133"/>
      <c r="Q1093" s="133"/>
      <c r="R1093" s="133"/>
      <c r="S1093" s="133"/>
      <c r="T1093" s="133"/>
      <c r="U1093" s="133"/>
      <c r="V1093" s="133"/>
      <c r="W1093" s="134"/>
      <c r="X1093" s="85">
        <f>X1094</f>
        <v>2500</v>
      </c>
      <c r="Y1093" s="86"/>
      <c r="Z1093" s="86"/>
      <c r="AA1093" s="86"/>
      <c r="AB1093" s="86"/>
      <c r="AC1093" s="87"/>
      <c r="AD1093" s="85">
        <f>AD1094</f>
        <v>2107.2600000000002</v>
      </c>
      <c r="AE1093" s="86"/>
      <c r="AF1093" s="86"/>
      <c r="AG1093" s="86"/>
      <c r="AH1093" s="86"/>
      <c r="AI1093" s="87"/>
      <c r="AJ1093" s="153">
        <f t="shared" si="43"/>
        <v>84.290400000000005</v>
      </c>
      <c r="AK1093" s="154"/>
    </row>
    <row r="1094" spans="1:37" ht="18" customHeight="1">
      <c r="A1094" s="149"/>
      <c r="B1094" s="232"/>
      <c r="C1094" s="93">
        <v>860</v>
      </c>
      <c r="D1094" s="94"/>
      <c r="E1094" s="143"/>
      <c r="F1094" s="144"/>
      <c r="G1094" s="262">
        <v>4191</v>
      </c>
      <c r="H1094" s="263"/>
      <c r="I1094" s="264"/>
      <c r="J1094" s="95" t="s">
        <v>157</v>
      </c>
      <c r="K1094" s="96"/>
      <c r="L1094" s="96"/>
      <c r="M1094" s="96"/>
      <c r="N1094" s="96"/>
      <c r="O1094" s="96"/>
      <c r="P1094" s="96"/>
      <c r="Q1094" s="96"/>
      <c r="R1094" s="96"/>
      <c r="S1094" s="96"/>
      <c r="T1094" s="96"/>
      <c r="U1094" s="96"/>
      <c r="V1094" s="96"/>
      <c r="W1094" s="113"/>
      <c r="X1094" s="100">
        <v>2500</v>
      </c>
      <c r="Y1094" s="101"/>
      <c r="Z1094" s="101"/>
      <c r="AA1094" s="101"/>
      <c r="AB1094" s="101"/>
      <c r="AC1094" s="102"/>
      <c r="AD1094" s="103">
        <v>2107.2600000000002</v>
      </c>
      <c r="AE1094" s="101"/>
      <c r="AF1094" s="101"/>
      <c r="AG1094" s="101"/>
      <c r="AH1094" s="101"/>
      <c r="AI1094" s="102"/>
      <c r="AJ1094" s="71">
        <f t="shared" si="43"/>
        <v>84.290400000000005</v>
      </c>
      <c r="AK1094" s="72"/>
    </row>
    <row r="1095" spans="1:37" ht="18" customHeight="1">
      <c r="A1095" s="137">
        <v>24</v>
      </c>
      <c r="B1095" s="138"/>
      <c r="C1095" s="114" t="s">
        <v>95</v>
      </c>
      <c r="D1095" s="114"/>
      <c r="E1095" s="114"/>
      <c r="F1095" s="114"/>
      <c r="G1095" s="114"/>
      <c r="H1095" s="114"/>
      <c r="I1095" s="114"/>
      <c r="J1095" s="114"/>
      <c r="K1095" s="114"/>
      <c r="L1095" s="114"/>
      <c r="M1095" s="114"/>
      <c r="N1095" s="114"/>
      <c r="O1095" s="114"/>
      <c r="P1095" s="114"/>
      <c r="Q1095" s="114"/>
      <c r="R1095" s="114"/>
      <c r="S1095" s="114"/>
      <c r="T1095" s="114"/>
      <c r="U1095" s="114"/>
      <c r="V1095" s="114"/>
      <c r="W1095" s="114"/>
      <c r="X1095" s="205">
        <f>X1073+X1079+X1081+X1084+X1089+X1091+X1093</f>
        <v>1230300</v>
      </c>
      <c r="Y1095" s="206"/>
      <c r="Z1095" s="206"/>
      <c r="AA1095" s="206"/>
      <c r="AB1095" s="206"/>
      <c r="AC1095" s="207"/>
      <c r="AD1095" s="205">
        <f>AD1073+AD1079+AD1081+AD1084+AD1089+AD1091+AD1093</f>
        <v>1189487.51</v>
      </c>
      <c r="AE1095" s="206"/>
      <c r="AF1095" s="206"/>
      <c r="AG1095" s="206"/>
      <c r="AH1095" s="206"/>
      <c r="AI1095" s="207"/>
      <c r="AJ1095" s="168">
        <f>AD1095/X1095*100</f>
        <v>96.682720474680977</v>
      </c>
      <c r="AK1095" s="169"/>
    </row>
    <row r="1096" spans="1:37" ht="18" customHeight="1">
      <c r="A1096" s="139"/>
      <c r="B1096" s="140"/>
      <c r="C1096" s="115"/>
      <c r="D1096" s="115"/>
      <c r="E1096" s="115"/>
      <c r="F1096" s="115"/>
      <c r="G1096" s="115"/>
      <c r="H1096" s="115"/>
      <c r="I1096" s="115"/>
      <c r="J1096" s="115"/>
      <c r="K1096" s="115"/>
      <c r="L1096" s="115"/>
      <c r="M1096" s="115"/>
      <c r="N1096" s="115"/>
      <c r="O1096" s="115"/>
      <c r="P1096" s="115"/>
      <c r="Q1096" s="115"/>
      <c r="R1096" s="115"/>
      <c r="S1096" s="115"/>
      <c r="T1096" s="115"/>
      <c r="U1096" s="115"/>
      <c r="V1096" s="115"/>
      <c r="W1096" s="115"/>
      <c r="X1096" s="208"/>
      <c r="Y1096" s="209"/>
      <c r="Z1096" s="209"/>
      <c r="AA1096" s="209"/>
      <c r="AB1096" s="209"/>
      <c r="AC1096" s="210"/>
      <c r="AD1096" s="208"/>
      <c r="AE1096" s="209"/>
      <c r="AF1096" s="209"/>
      <c r="AG1096" s="209"/>
      <c r="AH1096" s="209"/>
      <c r="AI1096" s="210"/>
      <c r="AJ1096" s="170" t="e">
        <f>AD1096/X1096*100</f>
        <v>#DIV/0!</v>
      </c>
      <c r="AK1096" s="171"/>
    </row>
    <row r="1099" spans="1:37" ht="18.75" customHeight="1"/>
    <row r="1101" spans="1:37" ht="32.25" hidden="1" customHeight="1"/>
    <row r="1102" spans="1:37" ht="18" customHeight="1">
      <c r="A1102" s="88" t="s">
        <v>90</v>
      </c>
      <c r="B1102" s="81"/>
      <c r="C1102" s="81" t="s">
        <v>91</v>
      </c>
      <c r="D1102" s="81"/>
      <c r="E1102" s="203" t="s">
        <v>92</v>
      </c>
      <c r="F1102" s="203"/>
      <c r="G1102" s="81" t="s">
        <v>92</v>
      </c>
      <c r="H1102" s="81"/>
      <c r="I1102" s="81" t="s">
        <v>93</v>
      </c>
      <c r="J1102" s="81"/>
      <c r="K1102" s="81"/>
      <c r="L1102" s="81"/>
      <c r="M1102" s="81"/>
      <c r="N1102" s="81"/>
      <c r="O1102" s="81"/>
      <c r="P1102" s="81"/>
      <c r="Q1102" s="81"/>
      <c r="R1102" s="81"/>
      <c r="S1102" s="81"/>
      <c r="T1102" s="81"/>
      <c r="U1102" s="81"/>
      <c r="V1102" s="81"/>
      <c r="W1102" s="81"/>
      <c r="X1102" s="81" t="s">
        <v>200</v>
      </c>
      <c r="Y1102" s="81"/>
      <c r="Z1102" s="81"/>
      <c r="AA1102" s="81"/>
      <c r="AB1102" s="81"/>
      <c r="AC1102" s="82"/>
      <c r="AD1102" s="81" t="s">
        <v>198</v>
      </c>
      <c r="AE1102" s="81"/>
      <c r="AF1102" s="81"/>
      <c r="AG1102" s="81"/>
      <c r="AH1102" s="81"/>
      <c r="AI1102" s="82"/>
      <c r="AJ1102" s="75" t="s">
        <v>123</v>
      </c>
      <c r="AK1102" s="76"/>
    </row>
    <row r="1103" spans="1:37" ht="18" customHeight="1">
      <c r="A1103" s="89"/>
      <c r="B1103" s="83"/>
      <c r="C1103" s="83"/>
      <c r="D1103" s="83"/>
      <c r="E1103" s="204"/>
      <c r="F1103" s="204"/>
      <c r="G1103" s="83"/>
      <c r="H1103" s="83"/>
      <c r="I1103" s="83"/>
      <c r="J1103" s="83"/>
      <c r="K1103" s="83"/>
      <c r="L1103" s="83"/>
      <c r="M1103" s="83"/>
      <c r="N1103" s="83"/>
      <c r="O1103" s="83"/>
      <c r="P1103" s="83"/>
      <c r="Q1103" s="83"/>
      <c r="R1103" s="83"/>
      <c r="S1103" s="83"/>
      <c r="T1103" s="83"/>
      <c r="U1103" s="83"/>
      <c r="V1103" s="83"/>
      <c r="W1103" s="83"/>
      <c r="X1103" s="83"/>
      <c r="Y1103" s="83"/>
      <c r="Z1103" s="83"/>
      <c r="AA1103" s="83"/>
      <c r="AB1103" s="83"/>
      <c r="AC1103" s="84"/>
      <c r="AD1103" s="83"/>
      <c r="AE1103" s="83"/>
      <c r="AF1103" s="83"/>
      <c r="AG1103" s="83"/>
      <c r="AH1103" s="83"/>
      <c r="AI1103" s="84"/>
      <c r="AJ1103" s="77"/>
      <c r="AK1103" s="78"/>
    </row>
    <row r="1104" spans="1:37" ht="24.95" customHeight="1">
      <c r="A1104" s="211">
        <v>25</v>
      </c>
      <c r="B1104" s="212"/>
      <c r="C1104" s="221" t="s">
        <v>171</v>
      </c>
      <c r="D1104" s="222"/>
      <c r="E1104" s="222"/>
      <c r="F1104" s="222"/>
      <c r="G1104" s="222"/>
      <c r="H1104" s="222"/>
      <c r="I1104" s="222"/>
      <c r="J1104" s="222"/>
      <c r="K1104" s="222"/>
      <c r="L1104" s="222"/>
      <c r="M1104" s="222"/>
      <c r="N1104" s="222"/>
      <c r="O1104" s="222"/>
      <c r="P1104" s="222"/>
      <c r="Q1104" s="222"/>
      <c r="R1104" s="222"/>
      <c r="S1104" s="222"/>
      <c r="T1104" s="222"/>
      <c r="U1104" s="222"/>
      <c r="V1104" s="222"/>
      <c r="W1104" s="222"/>
      <c r="X1104" s="222"/>
      <c r="Y1104" s="222"/>
      <c r="Z1104" s="222"/>
      <c r="AA1104" s="222"/>
      <c r="AB1104" s="222"/>
      <c r="AC1104" s="222"/>
      <c r="AD1104" s="222"/>
      <c r="AE1104" s="222"/>
      <c r="AF1104" s="222"/>
      <c r="AG1104" s="222"/>
      <c r="AH1104" s="222"/>
      <c r="AI1104" s="222"/>
      <c r="AJ1104" s="222"/>
      <c r="AK1104" s="223"/>
    </row>
    <row r="1105" spans="1:37" ht="24.95" customHeight="1">
      <c r="A1105" s="213"/>
      <c r="B1105" s="214"/>
      <c r="C1105" s="224"/>
      <c r="D1105" s="225"/>
      <c r="E1105" s="225"/>
      <c r="F1105" s="225"/>
      <c r="G1105" s="225"/>
      <c r="H1105" s="225"/>
      <c r="I1105" s="225"/>
      <c r="J1105" s="225"/>
      <c r="K1105" s="225"/>
      <c r="L1105" s="225"/>
      <c r="M1105" s="225"/>
      <c r="N1105" s="225"/>
      <c r="O1105" s="225"/>
      <c r="P1105" s="225"/>
      <c r="Q1105" s="225"/>
      <c r="R1105" s="225"/>
      <c r="S1105" s="225"/>
      <c r="T1105" s="225"/>
      <c r="U1105" s="225"/>
      <c r="V1105" s="225"/>
      <c r="W1105" s="225"/>
      <c r="X1105" s="225"/>
      <c r="Y1105" s="225"/>
      <c r="Z1105" s="225"/>
      <c r="AA1105" s="225"/>
      <c r="AB1105" s="225"/>
      <c r="AC1105" s="225"/>
      <c r="AD1105" s="225"/>
      <c r="AE1105" s="225"/>
      <c r="AF1105" s="225"/>
      <c r="AG1105" s="225"/>
      <c r="AH1105" s="225"/>
      <c r="AI1105" s="225"/>
      <c r="AJ1105" s="225"/>
      <c r="AK1105" s="226"/>
    </row>
    <row r="1106" spans="1:37" ht="18" customHeight="1">
      <c r="A1106" s="116"/>
      <c r="B1106" s="117"/>
      <c r="C1106" s="122"/>
      <c r="D1106" s="122"/>
      <c r="E1106" s="127">
        <v>411</v>
      </c>
      <c r="F1106" s="127"/>
      <c r="G1106" s="215" t="s">
        <v>33</v>
      </c>
      <c r="H1106" s="215"/>
      <c r="I1106" s="215"/>
      <c r="J1106" s="215"/>
      <c r="K1106" s="215"/>
      <c r="L1106" s="215"/>
      <c r="M1106" s="215"/>
      <c r="N1106" s="215"/>
      <c r="O1106" s="215"/>
      <c r="P1106" s="215"/>
      <c r="Q1106" s="215"/>
      <c r="R1106" s="215"/>
      <c r="S1106" s="215"/>
      <c r="T1106" s="215"/>
      <c r="U1106" s="215"/>
      <c r="V1106" s="215"/>
      <c r="W1106" s="215"/>
      <c r="X1106" s="85">
        <f>SUM(X1107:X1111)</f>
        <v>728400</v>
      </c>
      <c r="Y1106" s="86"/>
      <c r="Z1106" s="86"/>
      <c r="AA1106" s="86"/>
      <c r="AB1106" s="86"/>
      <c r="AC1106" s="87"/>
      <c r="AD1106" s="85">
        <f>SUM(AD1107:AD1111)</f>
        <v>687924.47</v>
      </c>
      <c r="AE1106" s="86"/>
      <c r="AF1106" s="86"/>
      <c r="AG1106" s="86"/>
      <c r="AH1106" s="86"/>
      <c r="AI1106" s="87"/>
      <c r="AJ1106" s="73">
        <f t="shared" ref="AJ1106:AJ1121" si="44">AD1106/X1106*100</f>
        <v>94.443227622185617</v>
      </c>
      <c r="AK1106" s="74"/>
    </row>
    <row r="1107" spans="1:37" ht="18" customHeight="1">
      <c r="A1107" s="118"/>
      <c r="B1107" s="91"/>
      <c r="C1107" s="90">
        <v>490</v>
      </c>
      <c r="D1107" s="90"/>
      <c r="E1107" s="128"/>
      <c r="F1107" s="128"/>
      <c r="G1107" s="91">
        <v>4111</v>
      </c>
      <c r="H1107" s="91"/>
      <c r="I1107" s="91"/>
      <c r="J1107" s="92" t="s">
        <v>34</v>
      </c>
      <c r="K1107" s="92"/>
      <c r="L1107" s="92"/>
      <c r="M1107" s="92"/>
      <c r="N1107" s="92"/>
      <c r="O1107" s="92"/>
      <c r="P1107" s="92"/>
      <c r="Q1107" s="92"/>
      <c r="R1107" s="92"/>
      <c r="S1107" s="92"/>
      <c r="T1107" s="92"/>
      <c r="U1107" s="92"/>
      <c r="V1107" s="92"/>
      <c r="W1107" s="92"/>
      <c r="X1107" s="79">
        <v>436200</v>
      </c>
      <c r="Y1107" s="79"/>
      <c r="Z1107" s="79"/>
      <c r="AA1107" s="79"/>
      <c r="AB1107" s="79"/>
      <c r="AC1107" s="80"/>
      <c r="AD1107" s="79">
        <v>416233</v>
      </c>
      <c r="AE1107" s="79"/>
      <c r="AF1107" s="79"/>
      <c r="AG1107" s="79"/>
      <c r="AH1107" s="79"/>
      <c r="AI1107" s="80"/>
      <c r="AJ1107" s="71">
        <f t="shared" si="44"/>
        <v>95.422512608895005</v>
      </c>
      <c r="AK1107" s="72"/>
    </row>
    <row r="1108" spans="1:37" ht="18" customHeight="1">
      <c r="A1108" s="118"/>
      <c r="B1108" s="91"/>
      <c r="C1108" s="90">
        <v>490</v>
      </c>
      <c r="D1108" s="90"/>
      <c r="E1108" s="128"/>
      <c r="F1108" s="128"/>
      <c r="G1108" s="91">
        <v>4112</v>
      </c>
      <c r="H1108" s="91"/>
      <c r="I1108" s="91"/>
      <c r="J1108" s="217" t="s">
        <v>35</v>
      </c>
      <c r="K1108" s="217"/>
      <c r="L1108" s="217"/>
      <c r="M1108" s="217"/>
      <c r="N1108" s="217"/>
      <c r="O1108" s="217"/>
      <c r="P1108" s="217"/>
      <c r="Q1108" s="217"/>
      <c r="R1108" s="217"/>
      <c r="S1108" s="217"/>
      <c r="T1108" s="217"/>
      <c r="U1108" s="217"/>
      <c r="V1108" s="217"/>
      <c r="W1108" s="217"/>
      <c r="X1108" s="79">
        <v>62100</v>
      </c>
      <c r="Y1108" s="79"/>
      <c r="Z1108" s="79"/>
      <c r="AA1108" s="79"/>
      <c r="AB1108" s="79"/>
      <c r="AC1108" s="80"/>
      <c r="AD1108" s="79">
        <v>56085.75</v>
      </c>
      <c r="AE1108" s="79"/>
      <c r="AF1108" s="79"/>
      <c r="AG1108" s="79"/>
      <c r="AH1108" s="79"/>
      <c r="AI1108" s="80"/>
      <c r="AJ1108" s="71">
        <f t="shared" si="44"/>
        <v>90.315217391304344</v>
      </c>
      <c r="AK1108" s="72"/>
    </row>
    <row r="1109" spans="1:37" ht="18" customHeight="1">
      <c r="A1109" s="118"/>
      <c r="B1109" s="91"/>
      <c r="C1109" s="90">
        <v>490</v>
      </c>
      <c r="D1109" s="90"/>
      <c r="E1109" s="128"/>
      <c r="F1109" s="128"/>
      <c r="G1109" s="91">
        <v>4113</v>
      </c>
      <c r="H1109" s="91"/>
      <c r="I1109" s="91"/>
      <c r="J1109" s="92" t="s">
        <v>36</v>
      </c>
      <c r="K1109" s="92"/>
      <c r="L1109" s="92"/>
      <c r="M1109" s="92"/>
      <c r="N1109" s="92"/>
      <c r="O1109" s="92"/>
      <c r="P1109" s="92"/>
      <c r="Q1109" s="92"/>
      <c r="R1109" s="92"/>
      <c r="S1109" s="92"/>
      <c r="T1109" s="92"/>
      <c r="U1109" s="92"/>
      <c r="V1109" s="92"/>
      <c r="W1109" s="92"/>
      <c r="X1109" s="79">
        <v>157100</v>
      </c>
      <c r="Y1109" s="79"/>
      <c r="Z1109" s="79"/>
      <c r="AA1109" s="79"/>
      <c r="AB1109" s="79"/>
      <c r="AC1109" s="80"/>
      <c r="AD1109" s="79">
        <v>147850.60999999999</v>
      </c>
      <c r="AE1109" s="79"/>
      <c r="AF1109" s="79"/>
      <c r="AG1109" s="79"/>
      <c r="AH1109" s="79"/>
      <c r="AI1109" s="80"/>
      <c r="AJ1109" s="71">
        <f t="shared" si="44"/>
        <v>94.112418841502219</v>
      </c>
      <c r="AK1109" s="72"/>
    </row>
    <row r="1110" spans="1:37" ht="18" customHeight="1">
      <c r="A1110" s="118"/>
      <c r="B1110" s="91"/>
      <c r="C1110" s="90">
        <v>490</v>
      </c>
      <c r="D1110" s="90"/>
      <c r="E1110" s="128"/>
      <c r="F1110" s="128"/>
      <c r="G1110" s="91">
        <v>4114</v>
      </c>
      <c r="H1110" s="91"/>
      <c r="I1110" s="91"/>
      <c r="J1110" s="92" t="s">
        <v>37</v>
      </c>
      <c r="K1110" s="92"/>
      <c r="L1110" s="92"/>
      <c r="M1110" s="92"/>
      <c r="N1110" s="92"/>
      <c r="O1110" s="92"/>
      <c r="P1110" s="92"/>
      <c r="Q1110" s="92"/>
      <c r="R1110" s="92"/>
      <c r="S1110" s="92"/>
      <c r="T1110" s="92"/>
      <c r="U1110" s="92"/>
      <c r="V1110" s="92"/>
      <c r="W1110" s="92"/>
      <c r="X1110" s="79">
        <v>63500</v>
      </c>
      <c r="Y1110" s="79"/>
      <c r="Z1110" s="79"/>
      <c r="AA1110" s="79"/>
      <c r="AB1110" s="79"/>
      <c r="AC1110" s="80"/>
      <c r="AD1110" s="79">
        <v>59196</v>
      </c>
      <c r="AE1110" s="79"/>
      <c r="AF1110" s="79"/>
      <c r="AG1110" s="79"/>
      <c r="AH1110" s="79"/>
      <c r="AI1110" s="80"/>
      <c r="AJ1110" s="71">
        <f t="shared" si="44"/>
        <v>93.222047244094483</v>
      </c>
      <c r="AK1110" s="72"/>
    </row>
    <row r="1111" spans="1:37" ht="18" customHeight="1">
      <c r="A1111" s="121"/>
      <c r="B1111" s="67"/>
      <c r="C1111" s="66">
        <v>490</v>
      </c>
      <c r="D1111" s="66"/>
      <c r="E1111" s="130"/>
      <c r="F1111" s="130"/>
      <c r="G1111" s="67">
        <v>4115</v>
      </c>
      <c r="H1111" s="67"/>
      <c r="I1111" s="67"/>
      <c r="J1111" s="68" t="s">
        <v>38</v>
      </c>
      <c r="K1111" s="68"/>
      <c r="L1111" s="68"/>
      <c r="M1111" s="68"/>
      <c r="N1111" s="68"/>
      <c r="O1111" s="68"/>
      <c r="P1111" s="68"/>
      <c r="Q1111" s="68"/>
      <c r="R1111" s="68"/>
      <c r="S1111" s="68"/>
      <c r="T1111" s="68"/>
      <c r="U1111" s="68"/>
      <c r="V1111" s="68"/>
      <c r="W1111" s="68"/>
      <c r="X1111" s="69">
        <v>9500</v>
      </c>
      <c r="Y1111" s="69"/>
      <c r="Z1111" s="69"/>
      <c r="AA1111" s="69"/>
      <c r="AB1111" s="69"/>
      <c r="AC1111" s="70"/>
      <c r="AD1111" s="69">
        <v>8559.11</v>
      </c>
      <c r="AE1111" s="69"/>
      <c r="AF1111" s="69"/>
      <c r="AG1111" s="69"/>
      <c r="AH1111" s="69"/>
      <c r="AI1111" s="70"/>
      <c r="AJ1111" s="71">
        <f t="shared" si="44"/>
        <v>90.095894736842112</v>
      </c>
      <c r="AK1111" s="72"/>
    </row>
    <row r="1112" spans="1:37" ht="18" customHeight="1">
      <c r="A1112" s="116"/>
      <c r="B1112" s="117"/>
      <c r="C1112" s="122"/>
      <c r="D1112" s="122"/>
      <c r="E1112" s="127">
        <v>412</v>
      </c>
      <c r="F1112" s="127"/>
      <c r="G1112" s="216" t="s">
        <v>39</v>
      </c>
      <c r="H1112" s="216"/>
      <c r="I1112" s="216"/>
      <c r="J1112" s="216"/>
      <c r="K1112" s="216"/>
      <c r="L1112" s="216"/>
      <c r="M1112" s="216"/>
      <c r="N1112" s="216"/>
      <c r="O1112" s="216"/>
      <c r="P1112" s="216"/>
      <c r="Q1112" s="216"/>
      <c r="R1112" s="216"/>
      <c r="S1112" s="216"/>
      <c r="T1112" s="216"/>
      <c r="U1112" s="216"/>
      <c r="V1112" s="216"/>
      <c r="W1112" s="216"/>
      <c r="X1112" s="85">
        <f>SUM(X1113:X1113)</f>
        <v>27100</v>
      </c>
      <c r="Y1112" s="86"/>
      <c r="Z1112" s="86"/>
      <c r="AA1112" s="86"/>
      <c r="AB1112" s="86"/>
      <c r="AC1112" s="87"/>
      <c r="AD1112" s="85">
        <f>SUM(AD1113:AD1113)</f>
        <v>24382.81</v>
      </c>
      <c r="AE1112" s="86"/>
      <c r="AF1112" s="86"/>
      <c r="AG1112" s="86"/>
      <c r="AH1112" s="86"/>
      <c r="AI1112" s="87"/>
      <c r="AJ1112" s="73">
        <f t="shared" si="44"/>
        <v>89.973468634686355</v>
      </c>
      <c r="AK1112" s="74"/>
    </row>
    <row r="1113" spans="1:37" ht="18" customHeight="1">
      <c r="A1113" s="118"/>
      <c r="B1113" s="91"/>
      <c r="C1113" s="90">
        <v>490</v>
      </c>
      <c r="D1113" s="90"/>
      <c r="E1113" s="128"/>
      <c r="F1113" s="128"/>
      <c r="G1113" s="91">
        <v>4123</v>
      </c>
      <c r="H1113" s="91"/>
      <c r="I1113" s="91"/>
      <c r="J1113" s="92" t="s">
        <v>40</v>
      </c>
      <c r="K1113" s="92"/>
      <c r="L1113" s="92"/>
      <c r="M1113" s="92"/>
      <c r="N1113" s="92"/>
      <c r="O1113" s="92"/>
      <c r="P1113" s="92"/>
      <c r="Q1113" s="92"/>
      <c r="R1113" s="92"/>
      <c r="S1113" s="92"/>
      <c r="T1113" s="92"/>
      <c r="U1113" s="92"/>
      <c r="V1113" s="92"/>
      <c r="W1113" s="92"/>
      <c r="X1113" s="79">
        <v>27100</v>
      </c>
      <c r="Y1113" s="79"/>
      <c r="Z1113" s="79"/>
      <c r="AA1113" s="79"/>
      <c r="AB1113" s="79"/>
      <c r="AC1113" s="80"/>
      <c r="AD1113" s="79">
        <v>24382.81</v>
      </c>
      <c r="AE1113" s="79"/>
      <c r="AF1113" s="79"/>
      <c r="AG1113" s="79"/>
      <c r="AH1113" s="79"/>
      <c r="AI1113" s="80"/>
      <c r="AJ1113" s="71">
        <f t="shared" si="44"/>
        <v>89.973468634686355</v>
      </c>
      <c r="AK1113" s="72"/>
    </row>
    <row r="1114" spans="1:37" ht="18" customHeight="1">
      <c r="A1114" s="116"/>
      <c r="B1114" s="117"/>
      <c r="C1114" s="122"/>
      <c r="D1114" s="122"/>
      <c r="E1114" s="127">
        <v>413</v>
      </c>
      <c r="F1114" s="127"/>
      <c r="G1114" s="216" t="s">
        <v>44</v>
      </c>
      <c r="H1114" s="216"/>
      <c r="I1114" s="216"/>
      <c r="J1114" s="216"/>
      <c r="K1114" s="216"/>
      <c r="L1114" s="216"/>
      <c r="M1114" s="216"/>
      <c r="N1114" s="216"/>
      <c r="O1114" s="216"/>
      <c r="P1114" s="216"/>
      <c r="Q1114" s="216"/>
      <c r="R1114" s="216"/>
      <c r="S1114" s="216"/>
      <c r="T1114" s="216"/>
      <c r="U1114" s="216"/>
      <c r="V1114" s="216"/>
      <c r="W1114" s="216"/>
      <c r="X1114" s="85">
        <f>SUM(X1115:X1116)</f>
        <v>30500</v>
      </c>
      <c r="Y1114" s="86"/>
      <c r="Z1114" s="86"/>
      <c r="AA1114" s="86"/>
      <c r="AB1114" s="86"/>
      <c r="AC1114" s="87"/>
      <c r="AD1114" s="85">
        <f>SUM(AD1115:AD1116)</f>
        <v>17284.740000000002</v>
      </c>
      <c r="AE1114" s="86"/>
      <c r="AF1114" s="86"/>
      <c r="AG1114" s="86"/>
      <c r="AH1114" s="86"/>
      <c r="AI1114" s="87"/>
      <c r="AJ1114" s="73">
        <f t="shared" si="44"/>
        <v>56.671278688524595</v>
      </c>
      <c r="AK1114" s="74"/>
    </row>
    <row r="1115" spans="1:37" ht="18" customHeight="1">
      <c r="A1115" s="118"/>
      <c r="B1115" s="91"/>
      <c r="C1115" s="90">
        <v>490</v>
      </c>
      <c r="D1115" s="90"/>
      <c r="E1115" s="128"/>
      <c r="F1115" s="128"/>
      <c r="G1115" s="91">
        <v>4131</v>
      </c>
      <c r="H1115" s="91"/>
      <c r="I1115" s="91"/>
      <c r="J1115" s="92" t="s">
        <v>45</v>
      </c>
      <c r="K1115" s="92"/>
      <c r="L1115" s="92"/>
      <c r="M1115" s="92"/>
      <c r="N1115" s="92"/>
      <c r="O1115" s="92"/>
      <c r="P1115" s="92"/>
      <c r="Q1115" s="92"/>
      <c r="R1115" s="92"/>
      <c r="S1115" s="92"/>
      <c r="T1115" s="92"/>
      <c r="U1115" s="92"/>
      <c r="V1115" s="92"/>
      <c r="W1115" s="92"/>
      <c r="X1115" s="79">
        <v>20000</v>
      </c>
      <c r="Y1115" s="79"/>
      <c r="Z1115" s="79"/>
      <c r="AA1115" s="79"/>
      <c r="AB1115" s="79"/>
      <c r="AC1115" s="80"/>
      <c r="AD1115" s="79">
        <v>15618.95</v>
      </c>
      <c r="AE1115" s="79"/>
      <c r="AF1115" s="79"/>
      <c r="AG1115" s="79"/>
      <c r="AH1115" s="79"/>
      <c r="AI1115" s="80"/>
      <c r="AJ1115" s="71">
        <f t="shared" si="44"/>
        <v>78.094750000000005</v>
      </c>
      <c r="AK1115" s="72"/>
    </row>
    <row r="1116" spans="1:37" ht="18" customHeight="1">
      <c r="A1116" s="121"/>
      <c r="B1116" s="67"/>
      <c r="C1116" s="66">
        <v>490</v>
      </c>
      <c r="D1116" s="66"/>
      <c r="E1116" s="130"/>
      <c r="F1116" s="130"/>
      <c r="G1116" s="67">
        <v>4133</v>
      </c>
      <c r="H1116" s="67"/>
      <c r="I1116" s="67"/>
      <c r="J1116" s="218" t="s">
        <v>46</v>
      </c>
      <c r="K1116" s="218"/>
      <c r="L1116" s="218"/>
      <c r="M1116" s="218"/>
      <c r="N1116" s="218"/>
      <c r="O1116" s="218"/>
      <c r="P1116" s="218"/>
      <c r="Q1116" s="218"/>
      <c r="R1116" s="218"/>
      <c r="S1116" s="218"/>
      <c r="T1116" s="218"/>
      <c r="U1116" s="218"/>
      <c r="V1116" s="218"/>
      <c r="W1116" s="218"/>
      <c r="X1116" s="69">
        <v>10500</v>
      </c>
      <c r="Y1116" s="69"/>
      <c r="Z1116" s="69"/>
      <c r="AA1116" s="69"/>
      <c r="AB1116" s="69"/>
      <c r="AC1116" s="70"/>
      <c r="AD1116" s="69">
        <v>1665.79</v>
      </c>
      <c r="AE1116" s="69"/>
      <c r="AF1116" s="69"/>
      <c r="AG1116" s="69"/>
      <c r="AH1116" s="69"/>
      <c r="AI1116" s="70"/>
      <c r="AJ1116" s="71">
        <f t="shared" si="44"/>
        <v>15.864666666666666</v>
      </c>
      <c r="AK1116" s="72"/>
    </row>
    <row r="1117" spans="1:37" ht="18" customHeight="1">
      <c r="A1117" s="116"/>
      <c r="B1117" s="117"/>
      <c r="C1117" s="122"/>
      <c r="D1117" s="122"/>
      <c r="E1117" s="127">
        <v>414</v>
      </c>
      <c r="F1117" s="127"/>
      <c r="G1117" s="216" t="s">
        <v>49</v>
      </c>
      <c r="H1117" s="216"/>
      <c r="I1117" s="216"/>
      <c r="J1117" s="216"/>
      <c r="K1117" s="216"/>
      <c r="L1117" s="216"/>
      <c r="M1117" s="216"/>
      <c r="N1117" s="216"/>
      <c r="O1117" s="216"/>
      <c r="P1117" s="216"/>
      <c r="Q1117" s="216"/>
      <c r="R1117" s="216"/>
      <c r="S1117" s="216"/>
      <c r="T1117" s="216"/>
      <c r="U1117" s="216"/>
      <c r="V1117" s="216"/>
      <c r="W1117" s="216"/>
      <c r="X1117" s="85">
        <f>SUM(X1118:X1121)</f>
        <v>24200</v>
      </c>
      <c r="Y1117" s="86"/>
      <c r="Z1117" s="86"/>
      <c r="AA1117" s="86"/>
      <c r="AB1117" s="86"/>
      <c r="AC1117" s="87"/>
      <c r="AD1117" s="85">
        <f>SUM(AD1118:AD1121)</f>
        <v>13052.27</v>
      </c>
      <c r="AE1117" s="86"/>
      <c r="AF1117" s="86"/>
      <c r="AG1117" s="86"/>
      <c r="AH1117" s="86"/>
      <c r="AI1117" s="87"/>
      <c r="AJ1117" s="73">
        <f t="shared" si="44"/>
        <v>53.935000000000002</v>
      </c>
      <c r="AK1117" s="74"/>
    </row>
    <row r="1118" spans="1:37" ht="18" customHeight="1">
      <c r="A1118" s="118"/>
      <c r="B1118" s="91"/>
      <c r="C1118" s="90">
        <v>490</v>
      </c>
      <c r="D1118" s="90"/>
      <c r="E1118" s="128"/>
      <c r="F1118" s="128"/>
      <c r="G1118" s="91">
        <v>4141</v>
      </c>
      <c r="H1118" s="91"/>
      <c r="I1118" s="91"/>
      <c r="J1118" s="92" t="s">
        <v>50</v>
      </c>
      <c r="K1118" s="92"/>
      <c r="L1118" s="92"/>
      <c r="M1118" s="92"/>
      <c r="N1118" s="92"/>
      <c r="O1118" s="92"/>
      <c r="P1118" s="92"/>
      <c r="Q1118" s="92"/>
      <c r="R1118" s="92"/>
      <c r="S1118" s="92"/>
      <c r="T1118" s="92"/>
      <c r="U1118" s="92"/>
      <c r="V1118" s="92"/>
      <c r="W1118" s="92"/>
      <c r="X1118" s="79">
        <v>1000</v>
      </c>
      <c r="Y1118" s="79"/>
      <c r="Z1118" s="79"/>
      <c r="AA1118" s="79"/>
      <c r="AB1118" s="79"/>
      <c r="AC1118" s="80"/>
      <c r="AD1118" s="79">
        <v>0</v>
      </c>
      <c r="AE1118" s="79"/>
      <c r="AF1118" s="79"/>
      <c r="AG1118" s="79"/>
      <c r="AH1118" s="79"/>
      <c r="AI1118" s="80"/>
      <c r="AJ1118" s="71">
        <f t="shared" si="44"/>
        <v>0</v>
      </c>
      <c r="AK1118" s="72"/>
    </row>
    <row r="1119" spans="1:37" ht="18" customHeight="1">
      <c r="A1119" s="118"/>
      <c r="B1119" s="91"/>
      <c r="C1119" s="90">
        <v>460</v>
      </c>
      <c r="D1119" s="90"/>
      <c r="E1119" s="128"/>
      <c r="F1119" s="128"/>
      <c r="G1119" s="91">
        <v>4143</v>
      </c>
      <c r="H1119" s="91"/>
      <c r="I1119" s="91"/>
      <c r="J1119" s="92" t="s">
        <v>52</v>
      </c>
      <c r="K1119" s="92"/>
      <c r="L1119" s="92"/>
      <c r="M1119" s="92"/>
      <c r="N1119" s="92"/>
      <c r="O1119" s="92"/>
      <c r="P1119" s="92"/>
      <c r="Q1119" s="92"/>
      <c r="R1119" s="92"/>
      <c r="S1119" s="92"/>
      <c r="T1119" s="92"/>
      <c r="U1119" s="92"/>
      <c r="V1119" s="92"/>
      <c r="W1119" s="92"/>
      <c r="X1119" s="79">
        <v>6000</v>
      </c>
      <c r="Y1119" s="79"/>
      <c r="Z1119" s="79"/>
      <c r="AA1119" s="79"/>
      <c r="AB1119" s="79"/>
      <c r="AC1119" s="80"/>
      <c r="AD1119" s="79">
        <v>5647.63</v>
      </c>
      <c r="AE1119" s="79"/>
      <c r="AF1119" s="79"/>
      <c r="AG1119" s="79"/>
      <c r="AH1119" s="79"/>
      <c r="AI1119" s="80"/>
      <c r="AJ1119" s="71">
        <f t="shared" si="44"/>
        <v>94.127166666666668</v>
      </c>
      <c r="AK1119" s="72"/>
    </row>
    <row r="1120" spans="1:37" ht="18" customHeight="1">
      <c r="A1120" s="119"/>
      <c r="B1120" s="120"/>
      <c r="C1120" s="90">
        <v>490</v>
      </c>
      <c r="D1120" s="90"/>
      <c r="E1120" s="129"/>
      <c r="F1120" s="129"/>
      <c r="G1120" s="91">
        <v>4148</v>
      </c>
      <c r="H1120" s="91"/>
      <c r="I1120" s="91"/>
      <c r="J1120" s="92" t="s">
        <v>56</v>
      </c>
      <c r="K1120" s="92"/>
      <c r="L1120" s="92"/>
      <c r="M1120" s="92"/>
      <c r="N1120" s="92"/>
      <c r="O1120" s="92"/>
      <c r="P1120" s="92"/>
      <c r="Q1120" s="92"/>
      <c r="R1120" s="92"/>
      <c r="S1120" s="92"/>
      <c r="T1120" s="92"/>
      <c r="U1120" s="92"/>
      <c r="V1120" s="92"/>
      <c r="W1120" s="92"/>
      <c r="X1120" s="79">
        <v>1000</v>
      </c>
      <c r="Y1120" s="79"/>
      <c r="Z1120" s="79"/>
      <c r="AA1120" s="79"/>
      <c r="AB1120" s="79"/>
      <c r="AC1120" s="80"/>
      <c r="AD1120" s="79">
        <v>0</v>
      </c>
      <c r="AE1120" s="79"/>
      <c r="AF1120" s="79"/>
      <c r="AG1120" s="79"/>
      <c r="AH1120" s="79"/>
      <c r="AI1120" s="80"/>
      <c r="AJ1120" s="71">
        <f t="shared" si="44"/>
        <v>0</v>
      </c>
      <c r="AK1120" s="72"/>
    </row>
    <row r="1121" spans="1:37" ht="18" customHeight="1">
      <c r="A1121" s="121"/>
      <c r="B1121" s="67"/>
      <c r="C1121" s="66">
        <v>490</v>
      </c>
      <c r="D1121" s="66"/>
      <c r="E1121" s="130"/>
      <c r="F1121" s="130"/>
      <c r="G1121" s="67">
        <v>4149</v>
      </c>
      <c r="H1121" s="67"/>
      <c r="I1121" s="67"/>
      <c r="J1121" s="68" t="s">
        <v>57</v>
      </c>
      <c r="K1121" s="68"/>
      <c r="L1121" s="68"/>
      <c r="M1121" s="68"/>
      <c r="N1121" s="68"/>
      <c r="O1121" s="68"/>
      <c r="P1121" s="68"/>
      <c r="Q1121" s="68"/>
      <c r="R1121" s="68"/>
      <c r="S1121" s="68"/>
      <c r="T1121" s="68"/>
      <c r="U1121" s="68"/>
      <c r="V1121" s="68"/>
      <c r="W1121" s="68"/>
      <c r="X1121" s="69">
        <v>16200</v>
      </c>
      <c r="Y1121" s="69"/>
      <c r="Z1121" s="69"/>
      <c r="AA1121" s="69"/>
      <c r="AB1121" s="69"/>
      <c r="AC1121" s="70"/>
      <c r="AD1121" s="69">
        <v>7404.64</v>
      </c>
      <c r="AE1121" s="69"/>
      <c r="AF1121" s="69"/>
      <c r="AG1121" s="69"/>
      <c r="AH1121" s="69"/>
      <c r="AI1121" s="70"/>
      <c r="AJ1121" s="198">
        <f t="shared" si="44"/>
        <v>45.707654320987658</v>
      </c>
      <c r="AK1121" s="199"/>
    </row>
    <row r="1122" spans="1:37" s="42" customFormat="1" ht="18" customHeight="1">
      <c r="A1122" s="137">
        <v>25</v>
      </c>
      <c r="B1122" s="138"/>
      <c r="C1122" s="114" t="s">
        <v>95</v>
      </c>
      <c r="D1122" s="114"/>
      <c r="E1122" s="114"/>
      <c r="F1122" s="114"/>
      <c r="G1122" s="114"/>
      <c r="H1122" s="114"/>
      <c r="I1122" s="114"/>
      <c r="J1122" s="114"/>
      <c r="K1122" s="114"/>
      <c r="L1122" s="114"/>
      <c r="M1122" s="114"/>
      <c r="N1122" s="114"/>
      <c r="O1122" s="114"/>
      <c r="P1122" s="114"/>
      <c r="Q1122" s="114"/>
      <c r="R1122" s="114"/>
      <c r="S1122" s="114"/>
      <c r="T1122" s="114"/>
      <c r="U1122" s="114"/>
      <c r="V1122" s="114"/>
      <c r="W1122" s="114"/>
      <c r="X1122" s="205">
        <f>X1106+X1112+X1114+X1117</f>
        <v>810200</v>
      </c>
      <c r="Y1122" s="206"/>
      <c r="Z1122" s="206"/>
      <c r="AA1122" s="206"/>
      <c r="AB1122" s="206"/>
      <c r="AC1122" s="207"/>
      <c r="AD1122" s="205">
        <f>AD1106+AD1112+AD1114+AD1117</f>
        <v>742644.29</v>
      </c>
      <c r="AE1122" s="206"/>
      <c r="AF1122" s="206"/>
      <c r="AG1122" s="206"/>
      <c r="AH1122" s="206"/>
      <c r="AI1122" s="207"/>
      <c r="AJ1122" s="168">
        <f>AD1122/X1122*100</f>
        <v>91.661847691927917</v>
      </c>
      <c r="AK1122" s="169"/>
    </row>
    <row r="1123" spans="1:37" s="42" customFormat="1" ht="18" customHeight="1">
      <c r="A1123" s="139"/>
      <c r="B1123" s="140"/>
      <c r="C1123" s="115"/>
      <c r="D1123" s="115"/>
      <c r="E1123" s="115"/>
      <c r="F1123" s="115"/>
      <c r="G1123" s="115"/>
      <c r="H1123" s="115"/>
      <c r="I1123" s="115"/>
      <c r="J1123" s="115"/>
      <c r="K1123" s="115"/>
      <c r="L1123" s="115"/>
      <c r="M1123" s="115"/>
      <c r="N1123" s="115"/>
      <c r="O1123" s="115"/>
      <c r="P1123" s="115"/>
      <c r="Q1123" s="115"/>
      <c r="R1123" s="115"/>
      <c r="S1123" s="115"/>
      <c r="T1123" s="115"/>
      <c r="U1123" s="115"/>
      <c r="V1123" s="115"/>
      <c r="W1123" s="115"/>
      <c r="X1123" s="208"/>
      <c r="Y1123" s="209"/>
      <c r="Z1123" s="209"/>
      <c r="AA1123" s="209"/>
      <c r="AB1123" s="209"/>
      <c r="AC1123" s="210"/>
      <c r="AD1123" s="208"/>
      <c r="AE1123" s="209"/>
      <c r="AF1123" s="209"/>
      <c r="AG1123" s="209"/>
      <c r="AH1123" s="209"/>
      <c r="AI1123" s="210"/>
      <c r="AJ1123" s="170" t="e">
        <f>AD1123/X1123*100</f>
        <v>#DIV/0!</v>
      </c>
      <c r="AK1123" s="171"/>
    </row>
    <row r="1124" spans="1:37" s="42" customFormat="1" ht="18" customHeight="1">
      <c r="A1124" s="37"/>
      <c r="B1124" s="37"/>
      <c r="C1124" s="47"/>
      <c r="D1124" s="47"/>
      <c r="E1124" s="47"/>
      <c r="F1124" s="47"/>
      <c r="G1124" s="37"/>
      <c r="H1124" s="37"/>
      <c r="I1124" s="37"/>
      <c r="J1124" s="37"/>
      <c r="K1124" s="37"/>
      <c r="L1124" s="37"/>
      <c r="M1124" s="37"/>
      <c r="N1124" s="37"/>
      <c r="O1124" s="37"/>
      <c r="P1124" s="37"/>
      <c r="Q1124" s="37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F1124" s="37"/>
      <c r="AG1124" s="37"/>
      <c r="AH1124" s="37"/>
      <c r="AI1124" s="37"/>
      <c r="AJ1124" s="48"/>
      <c r="AK1124" s="48"/>
    </row>
    <row r="1138" spans="1:37" ht="0.75" customHeight="1"/>
    <row r="1139" spans="1:37" ht="18" customHeight="1">
      <c r="A1139" s="88" t="s">
        <v>90</v>
      </c>
      <c r="B1139" s="81"/>
      <c r="C1139" s="81" t="s">
        <v>91</v>
      </c>
      <c r="D1139" s="81"/>
      <c r="E1139" s="203" t="s">
        <v>92</v>
      </c>
      <c r="F1139" s="203"/>
      <c r="G1139" s="81" t="s">
        <v>92</v>
      </c>
      <c r="H1139" s="81"/>
      <c r="I1139" s="81" t="s">
        <v>93</v>
      </c>
      <c r="J1139" s="81"/>
      <c r="K1139" s="81"/>
      <c r="L1139" s="81"/>
      <c r="M1139" s="81"/>
      <c r="N1139" s="81"/>
      <c r="O1139" s="81"/>
      <c r="P1139" s="81"/>
      <c r="Q1139" s="81"/>
      <c r="R1139" s="81"/>
      <c r="S1139" s="81"/>
      <c r="T1139" s="81"/>
      <c r="U1139" s="81"/>
      <c r="V1139" s="81"/>
      <c r="W1139" s="81"/>
      <c r="X1139" s="81" t="s">
        <v>200</v>
      </c>
      <c r="Y1139" s="81"/>
      <c r="Z1139" s="81"/>
      <c r="AA1139" s="81"/>
      <c r="AB1139" s="81"/>
      <c r="AC1139" s="82"/>
      <c r="AD1139" s="81" t="s">
        <v>198</v>
      </c>
      <c r="AE1139" s="81"/>
      <c r="AF1139" s="81"/>
      <c r="AG1139" s="81"/>
      <c r="AH1139" s="81"/>
      <c r="AI1139" s="82"/>
      <c r="AJ1139" s="75" t="s">
        <v>123</v>
      </c>
      <c r="AK1139" s="76"/>
    </row>
    <row r="1140" spans="1:37" ht="18" customHeight="1">
      <c r="A1140" s="89"/>
      <c r="B1140" s="83"/>
      <c r="C1140" s="83"/>
      <c r="D1140" s="83"/>
      <c r="E1140" s="204"/>
      <c r="F1140" s="204"/>
      <c r="G1140" s="83"/>
      <c r="H1140" s="83"/>
      <c r="I1140" s="83"/>
      <c r="J1140" s="83"/>
      <c r="K1140" s="83"/>
      <c r="L1140" s="83"/>
      <c r="M1140" s="83"/>
      <c r="N1140" s="83"/>
      <c r="O1140" s="83"/>
      <c r="P1140" s="83"/>
      <c r="Q1140" s="83"/>
      <c r="R1140" s="83"/>
      <c r="S1140" s="83"/>
      <c r="T1140" s="83"/>
      <c r="U1140" s="83"/>
      <c r="V1140" s="83"/>
      <c r="W1140" s="83"/>
      <c r="X1140" s="83"/>
      <c r="Y1140" s="83"/>
      <c r="Z1140" s="83"/>
      <c r="AA1140" s="83"/>
      <c r="AB1140" s="83"/>
      <c r="AC1140" s="84"/>
      <c r="AD1140" s="83"/>
      <c r="AE1140" s="83"/>
      <c r="AF1140" s="83"/>
      <c r="AG1140" s="83"/>
      <c r="AH1140" s="83"/>
      <c r="AI1140" s="84"/>
      <c r="AJ1140" s="77"/>
      <c r="AK1140" s="78"/>
    </row>
    <row r="1141" spans="1:37" ht="18" customHeight="1">
      <c r="A1141" s="211">
        <v>26</v>
      </c>
      <c r="B1141" s="212"/>
      <c r="C1141" s="221" t="s">
        <v>116</v>
      </c>
      <c r="D1141" s="222"/>
      <c r="E1141" s="222"/>
      <c r="F1141" s="222"/>
      <c r="G1141" s="222"/>
      <c r="H1141" s="222"/>
      <c r="I1141" s="222"/>
      <c r="J1141" s="222"/>
      <c r="K1141" s="222"/>
      <c r="L1141" s="222"/>
      <c r="M1141" s="222"/>
      <c r="N1141" s="222"/>
      <c r="O1141" s="222"/>
      <c r="P1141" s="222"/>
      <c r="Q1141" s="222"/>
      <c r="R1141" s="222"/>
      <c r="S1141" s="222"/>
      <c r="T1141" s="222"/>
      <c r="U1141" s="222"/>
      <c r="V1141" s="222"/>
      <c r="W1141" s="222"/>
      <c r="X1141" s="222"/>
      <c r="Y1141" s="222"/>
      <c r="Z1141" s="222"/>
      <c r="AA1141" s="222"/>
      <c r="AB1141" s="222"/>
      <c r="AC1141" s="222"/>
      <c r="AD1141" s="222"/>
      <c r="AE1141" s="222"/>
      <c r="AF1141" s="222"/>
      <c r="AG1141" s="222"/>
      <c r="AH1141" s="222"/>
      <c r="AI1141" s="222"/>
      <c r="AJ1141" s="222"/>
      <c r="AK1141" s="223"/>
    </row>
    <row r="1142" spans="1:37" ht="18" customHeight="1">
      <c r="A1142" s="213"/>
      <c r="B1142" s="214"/>
      <c r="C1142" s="224"/>
      <c r="D1142" s="225"/>
      <c r="E1142" s="225"/>
      <c r="F1142" s="225"/>
      <c r="G1142" s="225"/>
      <c r="H1142" s="225"/>
      <c r="I1142" s="225"/>
      <c r="J1142" s="225"/>
      <c r="K1142" s="225"/>
      <c r="L1142" s="225"/>
      <c r="M1142" s="225"/>
      <c r="N1142" s="225"/>
      <c r="O1142" s="225"/>
      <c r="P1142" s="225"/>
      <c r="Q1142" s="225"/>
      <c r="R1142" s="225"/>
      <c r="S1142" s="225"/>
      <c r="T1142" s="225"/>
      <c r="U1142" s="225"/>
      <c r="V1142" s="225"/>
      <c r="W1142" s="225"/>
      <c r="X1142" s="225"/>
      <c r="Y1142" s="225"/>
      <c r="Z1142" s="225"/>
      <c r="AA1142" s="225"/>
      <c r="AB1142" s="225"/>
      <c r="AC1142" s="225"/>
      <c r="AD1142" s="225"/>
      <c r="AE1142" s="225"/>
      <c r="AF1142" s="225"/>
      <c r="AG1142" s="225"/>
      <c r="AH1142" s="225"/>
      <c r="AI1142" s="225"/>
      <c r="AJ1142" s="225"/>
      <c r="AK1142" s="226"/>
    </row>
    <row r="1143" spans="1:37" ht="18" customHeight="1">
      <c r="A1143" s="116"/>
      <c r="B1143" s="117"/>
      <c r="C1143" s="122"/>
      <c r="D1143" s="122"/>
      <c r="E1143" s="127">
        <v>411</v>
      </c>
      <c r="F1143" s="127"/>
      <c r="G1143" s="215" t="s">
        <v>33</v>
      </c>
      <c r="H1143" s="215"/>
      <c r="I1143" s="215"/>
      <c r="J1143" s="215"/>
      <c r="K1143" s="215"/>
      <c r="L1143" s="215"/>
      <c r="M1143" s="215"/>
      <c r="N1143" s="215"/>
      <c r="O1143" s="215"/>
      <c r="P1143" s="215"/>
      <c r="Q1143" s="215"/>
      <c r="R1143" s="215"/>
      <c r="S1143" s="215"/>
      <c r="T1143" s="215"/>
      <c r="U1143" s="215"/>
      <c r="V1143" s="215"/>
      <c r="W1143" s="215"/>
      <c r="X1143" s="85">
        <f>SUM(X1144:X1148)</f>
        <v>607200</v>
      </c>
      <c r="Y1143" s="86"/>
      <c r="Z1143" s="86"/>
      <c r="AA1143" s="86"/>
      <c r="AB1143" s="86"/>
      <c r="AC1143" s="87"/>
      <c r="AD1143" s="85">
        <f>SUM(AD1144:AD1148)</f>
        <v>567325.59</v>
      </c>
      <c r="AE1143" s="86"/>
      <c r="AF1143" s="86"/>
      <c r="AG1143" s="86"/>
      <c r="AH1143" s="86"/>
      <c r="AI1143" s="87"/>
      <c r="AJ1143" s="73">
        <f t="shared" ref="AJ1143:AJ1160" si="45">AD1143/X1143*100</f>
        <v>93.433068181818186</v>
      </c>
      <c r="AK1143" s="74"/>
    </row>
    <row r="1144" spans="1:37" ht="18" customHeight="1">
      <c r="A1144" s="118"/>
      <c r="B1144" s="91"/>
      <c r="C1144" s="90">
        <v>485</v>
      </c>
      <c r="D1144" s="90"/>
      <c r="E1144" s="128"/>
      <c r="F1144" s="128"/>
      <c r="G1144" s="91">
        <v>4111</v>
      </c>
      <c r="H1144" s="91"/>
      <c r="I1144" s="91"/>
      <c r="J1144" s="92" t="s">
        <v>34</v>
      </c>
      <c r="K1144" s="92"/>
      <c r="L1144" s="92"/>
      <c r="M1144" s="92"/>
      <c r="N1144" s="92"/>
      <c r="O1144" s="92"/>
      <c r="P1144" s="92"/>
      <c r="Q1144" s="92"/>
      <c r="R1144" s="92"/>
      <c r="S1144" s="92"/>
      <c r="T1144" s="92"/>
      <c r="U1144" s="92"/>
      <c r="V1144" s="92"/>
      <c r="W1144" s="92"/>
      <c r="X1144" s="79">
        <v>364000</v>
      </c>
      <c r="Y1144" s="79"/>
      <c r="Z1144" s="79"/>
      <c r="AA1144" s="79"/>
      <c r="AB1144" s="79"/>
      <c r="AC1144" s="80"/>
      <c r="AD1144" s="79">
        <v>339880.58</v>
      </c>
      <c r="AE1144" s="79"/>
      <c r="AF1144" s="79"/>
      <c r="AG1144" s="79"/>
      <c r="AH1144" s="79"/>
      <c r="AI1144" s="80"/>
      <c r="AJ1144" s="71">
        <f t="shared" si="45"/>
        <v>93.373785714285717</v>
      </c>
      <c r="AK1144" s="72"/>
    </row>
    <row r="1145" spans="1:37" ht="18" customHeight="1">
      <c r="A1145" s="118"/>
      <c r="B1145" s="91"/>
      <c r="C1145" s="90">
        <v>485</v>
      </c>
      <c r="D1145" s="90"/>
      <c r="E1145" s="128"/>
      <c r="F1145" s="128"/>
      <c r="G1145" s="91">
        <v>4112</v>
      </c>
      <c r="H1145" s="91"/>
      <c r="I1145" s="91"/>
      <c r="J1145" s="217" t="s">
        <v>35</v>
      </c>
      <c r="K1145" s="217"/>
      <c r="L1145" s="217"/>
      <c r="M1145" s="217"/>
      <c r="N1145" s="217"/>
      <c r="O1145" s="217"/>
      <c r="P1145" s="217"/>
      <c r="Q1145" s="217"/>
      <c r="R1145" s="217"/>
      <c r="S1145" s="217"/>
      <c r="T1145" s="217"/>
      <c r="U1145" s="217"/>
      <c r="V1145" s="217"/>
      <c r="W1145" s="217"/>
      <c r="X1145" s="79">
        <v>50300</v>
      </c>
      <c r="Y1145" s="79"/>
      <c r="Z1145" s="79"/>
      <c r="AA1145" s="79"/>
      <c r="AB1145" s="79"/>
      <c r="AC1145" s="80"/>
      <c r="AD1145" s="79">
        <v>46393.23</v>
      </c>
      <c r="AE1145" s="79"/>
      <c r="AF1145" s="79"/>
      <c r="AG1145" s="79"/>
      <c r="AH1145" s="79"/>
      <c r="AI1145" s="80"/>
      <c r="AJ1145" s="71">
        <f t="shared" si="45"/>
        <v>92.2330616302187</v>
      </c>
      <c r="AK1145" s="72"/>
    </row>
    <row r="1146" spans="1:37" ht="18" customHeight="1">
      <c r="A1146" s="118"/>
      <c r="B1146" s="91"/>
      <c r="C1146" s="90">
        <v>485</v>
      </c>
      <c r="D1146" s="90"/>
      <c r="E1146" s="128"/>
      <c r="F1146" s="128"/>
      <c r="G1146" s="91">
        <v>4113</v>
      </c>
      <c r="H1146" s="91"/>
      <c r="I1146" s="91"/>
      <c r="J1146" s="92" t="s">
        <v>36</v>
      </c>
      <c r="K1146" s="92"/>
      <c r="L1146" s="92"/>
      <c r="M1146" s="92"/>
      <c r="N1146" s="92"/>
      <c r="O1146" s="92"/>
      <c r="P1146" s="92"/>
      <c r="Q1146" s="92"/>
      <c r="R1146" s="92"/>
      <c r="S1146" s="92"/>
      <c r="T1146" s="92"/>
      <c r="U1146" s="92"/>
      <c r="V1146" s="92"/>
      <c r="W1146" s="92"/>
      <c r="X1146" s="79">
        <v>130700</v>
      </c>
      <c r="Y1146" s="79"/>
      <c r="Z1146" s="79"/>
      <c r="AA1146" s="79"/>
      <c r="AB1146" s="79"/>
      <c r="AC1146" s="80"/>
      <c r="AD1146" s="79">
        <v>123726.75</v>
      </c>
      <c r="AE1146" s="79"/>
      <c r="AF1146" s="79"/>
      <c r="AG1146" s="79"/>
      <c r="AH1146" s="79"/>
      <c r="AI1146" s="80"/>
      <c r="AJ1146" s="71">
        <f t="shared" si="45"/>
        <v>94.664690130068863</v>
      </c>
      <c r="AK1146" s="72"/>
    </row>
    <row r="1147" spans="1:37" ht="18" customHeight="1">
      <c r="A1147" s="118"/>
      <c r="B1147" s="91"/>
      <c r="C1147" s="90">
        <v>485</v>
      </c>
      <c r="D1147" s="90"/>
      <c r="E1147" s="128"/>
      <c r="F1147" s="128"/>
      <c r="G1147" s="91">
        <v>4114</v>
      </c>
      <c r="H1147" s="91"/>
      <c r="I1147" s="91"/>
      <c r="J1147" s="92" t="s">
        <v>37</v>
      </c>
      <c r="K1147" s="92"/>
      <c r="L1147" s="92"/>
      <c r="M1147" s="92"/>
      <c r="N1147" s="92"/>
      <c r="O1147" s="92"/>
      <c r="P1147" s="92"/>
      <c r="Q1147" s="92"/>
      <c r="R1147" s="92"/>
      <c r="S1147" s="92"/>
      <c r="T1147" s="92"/>
      <c r="U1147" s="92"/>
      <c r="V1147" s="92"/>
      <c r="W1147" s="92"/>
      <c r="X1147" s="79">
        <v>54600</v>
      </c>
      <c r="Y1147" s="79"/>
      <c r="Z1147" s="79"/>
      <c r="AA1147" s="79"/>
      <c r="AB1147" s="79"/>
      <c r="AC1147" s="80"/>
      <c r="AD1147" s="79">
        <v>50350.3</v>
      </c>
      <c r="AE1147" s="79"/>
      <c r="AF1147" s="79"/>
      <c r="AG1147" s="79"/>
      <c r="AH1147" s="79"/>
      <c r="AI1147" s="80"/>
      <c r="AJ1147" s="71">
        <f t="shared" si="45"/>
        <v>92.216666666666669</v>
      </c>
      <c r="AK1147" s="72"/>
    </row>
    <row r="1148" spans="1:37" ht="18" customHeight="1">
      <c r="A1148" s="121"/>
      <c r="B1148" s="67"/>
      <c r="C1148" s="66">
        <v>485</v>
      </c>
      <c r="D1148" s="66"/>
      <c r="E1148" s="130"/>
      <c r="F1148" s="130"/>
      <c r="G1148" s="67">
        <v>4115</v>
      </c>
      <c r="H1148" s="67"/>
      <c r="I1148" s="67"/>
      <c r="J1148" s="68" t="s">
        <v>38</v>
      </c>
      <c r="K1148" s="68"/>
      <c r="L1148" s="68"/>
      <c r="M1148" s="68"/>
      <c r="N1148" s="68"/>
      <c r="O1148" s="68"/>
      <c r="P1148" s="68"/>
      <c r="Q1148" s="68"/>
      <c r="R1148" s="68"/>
      <c r="S1148" s="68"/>
      <c r="T1148" s="68"/>
      <c r="U1148" s="68"/>
      <c r="V1148" s="68"/>
      <c r="W1148" s="68"/>
      <c r="X1148" s="69">
        <v>7600</v>
      </c>
      <c r="Y1148" s="69"/>
      <c r="Z1148" s="69"/>
      <c r="AA1148" s="69"/>
      <c r="AB1148" s="69"/>
      <c r="AC1148" s="70"/>
      <c r="AD1148" s="69">
        <v>6974.73</v>
      </c>
      <c r="AE1148" s="69"/>
      <c r="AF1148" s="69"/>
      <c r="AG1148" s="69"/>
      <c r="AH1148" s="69"/>
      <c r="AI1148" s="70"/>
      <c r="AJ1148" s="71">
        <f t="shared" si="45"/>
        <v>91.77276315789473</v>
      </c>
      <c r="AK1148" s="72"/>
    </row>
    <row r="1149" spans="1:37" ht="24.95" customHeight="1">
      <c r="A1149" s="116"/>
      <c r="B1149" s="117"/>
      <c r="C1149" s="122"/>
      <c r="D1149" s="122"/>
      <c r="E1149" s="127">
        <v>412</v>
      </c>
      <c r="F1149" s="127"/>
      <c r="G1149" s="216" t="s">
        <v>39</v>
      </c>
      <c r="H1149" s="216"/>
      <c r="I1149" s="216"/>
      <c r="J1149" s="216"/>
      <c r="K1149" s="216"/>
      <c r="L1149" s="216"/>
      <c r="M1149" s="216"/>
      <c r="N1149" s="216"/>
      <c r="O1149" s="216"/>
      <c r="P1149" s="216"/>
      <c r="Q1149" s="216"/>
      <c r="R1149" s="216"/>
      <c r="S1149" s="216"/>
      <c r="T1149" s="216"/>
      <c r="U1149" s="216"/>
      <c r="V1149" s="216"/>
      <c r="W1149" s="216"/>
      <c r="X1149" s="85">
        <f>SUM(X1150:X1150)</f>
        <v>27300</v>
      </c>
      <c r="Y1149" s="86"/>
      <c r="Z1149" s="86"/>
      <c r="AA1149" s="86"/>
      <c r="AB1149" s="86"/>
      <c r="AC1149" s="87"/>
      <c r="AD1149" s="85">
        <f>SUM(AD1150:AD1150)</f>
        <v>25536.03</v>
      </c>
      <c r="AE1149" s="86"/>
      <c r="AF1149" s="86"/>
      <c r="AG1149" s="86"/>
      <c r="AH1149" s="86"/>
      <c r="AI1149" s="87"/>
      <c r="AJ1149" s="73">
        <f t="shared" si="45"/>
        <v>93.53857142857143</v>
      </c>
      <c r="AK1149" s="74"/>
    </row>
    <row r="1150" spans="1:37" ht="24.95" customHeight="1">
      <c r="A1150" s="118"/>
      <c r="B1150" s="91"/>
      <c r="C1150" s="90">
        <v>485</v>
      </c>
      <c r="D1150" s="90"/>
      <c r="E1150" s="128"/>
      <c r="F1150" s="128"/>
      <c r="G1150" s="91">
        <v>4123</v>
      </c>
      <c r="H1150" s="91"/>
      <c r="I1150" s="91"/>
      <c r="J1150" s="92" t="s">
        <v>40</v>
      </c>
      <c r="K1150" s="92"/>
      <c r="L1150" s="92"/>
      <c r="M1150" s="92"/>
      <c r="N1150" s="92"/>
      <c r="O1150" s="92"/>
      <c r="P1150" s="92"/>
      <c r="Q1150" s="92"/>
      <c r="R1150" s="92"/>
      <c r="S1150" s="92"/>
      <c r="T1150" s="92"/>
      <c r="U1150" s="92"/>
      <c r="V1150" s="92"/>
      <c r="W1150" s="92"/>
      <c r="X1150" s="79">
        <v>27300</v>
      </c>
      <c r="Y1150" s="79"/>
      <c r="Z1150" s="79"/>
      <c r="AA1150" s="79"/>
      <c r="AB1150" s="79"/>
      <c r="AC1150" s="80"/>
      <c r="AD1150" s="79">
        <v>25536.03</v>
      </c>
      <c r="AE1150" s="79"/>
      <c r="AF1150" s="79"/>
      <c r="AG1150" s="79"/>
      <c r="AH1150" s="79"/>
      <c r="AI1150" s="80"/>
      <c r="AJ1150" s="71">
        <f t="shared" si="45"/>
        <v>93.53857142857143</v>
      </c>
      <c r="AK1150" s="72"/>
    </row>
    <row r="1151" spans="1:37" ht="18" customHeight="1">
      <c r="A1151" s="116"/>
      <c r="B1151" s="117"/>
      <c r="C1151" s="122"/>
      <c r="D1151" s="122"/>
      <c r="E1151" s="127">
        <v>413</v>
      </c>
      <c r="F1151" s="127"/>
      <c r="G1151" s="216" t="s">
        <v>44</v>
      </c>
      <c r="H1151" s="216"/>
      <c r="I1151" s="216"/>
      <c r="J1151" s="216"/>
      <c r="K1151" s="216"/>
      <c r="L1151" s="216"/>
      <c r="M1151" s="216"/>
      <c r="N1151" s="216"/>
      <c r="O1151" s="216"/>
      <c r="P1151" s="216"/>
      <c r="Q1151" s="216"/>
      <c r="R1151" s="216"/>
      <c r="S1151" s="216"/>
      <c r="T1151" s="216"/>
      <c r="U1151" s="216"/>
      <c r="V1151" s="216"/>
      <c r="W1151" s="216"/>
      <c r="X1151" s="85">
        <f>SUM(X1152:X1153)</f>
        <v>15950</v>
      </c>
      <c r="Y1151" s="86"/>
      <c r="Z1151" s="86"/>
      <c r="AA1151" s="86"/>
      <c r="AB1151" s="86"/>
      <c r="AC1151" s="87"/>
      <c r="AD1151" s="85">
        <f>SUM(AD1152:AD1153)</f>
        <v>8835.9599999999991</v>
      </c>
      <c r="AE1151" s="86"/>
      <c r="AF1151" s="86"/>
      <c r="AG1151" s="86"/>
      <c r="AH1151" s="86"/>
      <c r="AI1151" s="87"/>
      <c r="AJ1151" s="73">
        <f t="shared" si="45"/>
        <v>55.397868338557984</v>
      </c>
      <c r="AK1151" s="74"/>
    </row>
    <row r="1152" spans="1:37" ht="18" customHeight="1">
      <c r="A1152" s="118"/>
      <c r="B1152" s="91"/>
      <c r="C1152" s="90">
        <v>485</v>
      </c>
      <c r="D1152" s="90"/>
      <c r="E1152" s="128"/>
      <c r="F1152" s="128"/>
      <c r="G1152" s="91">
        <v>4131</v>
      </c>
      <c r="H1152" s="91"/>
      <c r="I1152" s="91"/>
      <c r="J1152" s="92" t="s">
        <v>45</v>
      </c>
      <c r="K1152" s="92"/>
      <c r="L1152" s="92"/>
      <c r="M1152" s="92"/>
      <c r="N1152" s="92"/>
      <c r="O1152" s="92"/>
      <c r="P1152" s="92"/>
      <c r="Q1152" s="92"/>
      <c r="R1152" s="92"/>
      <c r="S1152" s="92"/>
      <c r="T1152" s="92"/>
      <c r="U1152" s="92"/>
      <c r="V1152" s="92"/>
      <c r="W1152" s="92"/>
      <c r="X1152" s="79">
        <v>6500</v>
      </c>
      <c r="Y1152" s="79"/>
      <c r="Z1152" s="79"/>
      <c r="AA1152" s="79"/>
      <c r="AB1152" s="79"/>
      <c r="AC1152" s="80"/>
      <c r="AD1152" s="79">
        <v>4408.03</v>
      </c>
      <c r="AE1152" s="79"/>
      <c r="AF1152" s="79"/>
      <c r="AG1152" s="79"/>
      <c r="AH1152" s="79"/>
      <c r="AI1152" s="80"/>
      <c r="AJ1152" s="71">
        <f t="shared" si="45"/>
        <v>67.815846153846152</v>
      </c>
      <c r="AK1152" s="72"/>
    </row>
    <row r="1153" spans="1:37" ht="18" customHeight="1">
      <c r="A1153" s="121"/>
      <c r="B1153" s="67"/>
      <c r="C1153" s="66">
        <v>485</v>
      </c>
      <c r="D1153" s="66"/>
      <c r="E1153" s="130"/>
      <c r="F1153" s="130"/>
      <c r="G1153" s="67">
        <v>4133</v>
      </c>
      <c r="H1153" s="67"/>
      <c r="I1153" s="67"/>
      <c r="J1153" s="218" t="s">
        <v>46</v>
      </c>
      <c r="K1153" s="218"/>
      <c r="L1153" s="218"/>
      <c r="M1153" s="218"/>
      <c r="N1153" s="218"/>
      <c r="O1153" s="218"/>
      <c r="P1153" s="218"/>
      <c r="Q1153" s="218"/>
      <c r="R1153" s="218"/>
      <c r="S1153" s="218"/>
      <c r="T1153" s="218"/>
      <c r="U1153" s="218"/>
      <c r="V1153" s="218"/>
      <c r="W1153" s="218"/>
      <c r="X1153" s="69">
        <v>9450</v>
      </c>
      <c r="Y1153" s="69"/>
      <c r="Z1153" s="69"/>
      <c r="AA1153" s="69"/>
      <c r="AB1153" s="69"/>
      <c r="AC1153" s="70"/>
      <c r="AD1153" s="69">
        <v>4427.93</v>
      </c>
      <c r="AE1153" s="69"/>
      <c r="AF1153" s="69"/>
      <c r="AG1153" s="69"/>
      <c r="AH1153" s="69"/>
      <c r="AI1153" s="70"/>
      <c r="AJ1153" s="71">
        <f t="shared" si="45"/>
        <v>46.856402116402116</v>
      </c>
      <c r="AK1153" s="72"/>
    </row>
    <row r="1154" spans="1:37" ht="18" customHeight="1">
      <c r="A1154" s="116"/>
      <c r="B1154" s="117"/>
      <c r="C1154" s="122"/>
      <c r="D1154" s="122"/>
      <c r="E1154" s="127">
        <v>414</v>
      </c>
      <c r="F1154" s="127"/>
      <c r="G1154" s="216" t="s">
        <v>49</v>
      </c>
      <c r="H1154" s="216"/>
      <c r="I1154" s="216"/>
      <c r="J1154" s="216"/>
      <c r="K1154" s="216"/>
      <c r="L1154" s="216"/>
      <c r="M1154" s="216"/>
      <c r="N1154" s="216"/>
      <c r="O1154" s="216"/>
      <c r="P1154" s="216"/>
      <c r="Q1154" s="216"/>
      <c r="R1154" s="216"/>
      <c r="S1154" s="216"/>
      <c r="T1154" s="216"/>
      <c r="U1154" s="216"/>
      <c r="V1154" s="216"/>
      <c r="W1154" s="216"/>
      <c r="X1154" s="85">
        <f>SUM(X1155:X1158)</f>
        <v>25000</v>
      </c>
      <c r="Y1154" s="86"/>
      <c r="Z1154" s="86"/>
      <c r="AA1154" s="86"/>
      <c r="AB1154" s="86"/>
      <c r="AC1154" s="87"/>
      <c r="AD1154" s="85">
        <f>SUM(AD1155:AD1158)</f>
        <v>13464.31</v>
      </c>
      <c r="AE1154" s="86"/>
      <c r="AF1154" s="86"/>
      <c r="AG1154" s="86"/>
      <c r="AH1154" s="86"/>
      <c r="AI1154" s="87"/>
      <c r="AJ1154" s="73">
        <f t="shared" si="45"/>
        <v>53.857239999999997</v>
      </c>
      <c r="AK1154" s="74"/>
    </row>
    <row r="1155" spans="1:37" ht="18" customHeight="1">
      <c r="A1155" s="118"/>
      <c r="B1155" s="91"/>
      <c r="C1155" s="90">
        <v>485</v>
      </c>
      <c r="D1155" s="90"/>
      <c r="E1155" s="128"/>
      <c r="F1155" s="128"/>
      <c r="G1155" s="91">
        <v>4141</v>
      </c>
      <c r="H1155" s="91"/>
      <c r="I1155" s="91"/>
      <c r="J1155" s="92" t="s">
        <v>50</v>
      </c>
      <c r="K1155" s="92"/>
      <c r="L1155" s="92"/>
      <c r="M1155" s="92"/>
      <c r="N1155" s="92"/>
      <c r="O1155" s="92"/>
      <c r="P1155" s="92"/>
      <c r="Q1155" s="92"/>
      <c r="R1155" s="92"/>
      <c r="S1155" s="92"/>
      <c r="T1155" s="92"/>
      <c r="U1155" s="92"/>
      <c r="V1155" s="92"/>
      <c r="W1155" s="92"/>
      <c r="X1155" s="79">
        <v>1000</v>
      </c>
      <c r="Y1155" s="79"/>
      <c r="Z1155" s="79"/>
      <c r="AA1155" s="79"/>
      <c r="AB1155" s="79"/>
      <c r="AC1155" s="80"/>
      <c r="AD1155" s="79">
        <v>0</v>
      </c>
      <c r="AE1155" s="79"/>
      <c r="AF1155" s="79"/>
      <c r="AG1155" s="79"/>
      <c r="AH1155" s="79"/>
      <c r="AI1155" s="80"/>
      <c r="AJ1155" s="71">
        <f t="shared" si="45"/>
        <v>0</v>
      </c>
      <c r="AK1155" s="72"/>
    </row>
    <row r="1156" spans="1:37" ht="18" customHeight="1">
      <c r="A1156" s="118"/>
      <c r="B1156" s="91"/>
      <c r="C1156" s="90">
        <v>460</v>
      </c>
      <c r="D1156" s="90"/>
      <c r="E1156" s="128"/>
      <c r="F1156" s="128"/>
      <c r="G1156" s="91">
        <v>4143</v>
      </c>
      <c r="H1156" s="91"/>
      <c r="I1156" s="91"/>
      <c r="J1156" s="92" t="s">
        <v>52</v>
      </c>
      <c r="K1156" s="92"/>
      <c r="L1156" s="92"/>
      <c r="M1156" s="92"/>
      <c r="N1156" s="92"/>
      <c r="O1156" s="92"/>
      <c r="P1156" s="92"/>
      <c r="Q1156" s="92"/>
      <c r="R1156" s="92"/>
      <c r="S1156" s="92"/>
      <c r="T1156" s="92"/>
      <c r="U1156" s="92"/>
      <c r="V1156" s="92"/>
      <c r="W1156" s="92"/>
      <c r="X1156" s="79">
        <v>12000</v>
      </c>
      <c r="Y1156" s="79"/>
      <c r="Z1156" s="79"/>
      <c r="AA1156" s="79"/>
      <c r="AB1156" s="79"/>
      <c r="AC1156" s="80"/>
      <c r="AD1156" s="79">
        <v>5220.4399999999996</v>
      </c>
      <c r="AE1156" s="79"/>
      <c r="AF1156" s="79"/>
      <c r="AG1156" s="79"/>
      <c r="AH1156" s="79"/>
      <c r="AI1156" s="80"/>
      <c r="AJ1156" s="71">
        <f t="shared" si="45"/>
        <v>43.50366666666666</v>
      </c>
      <c r="AK1156" s="72"/>
    </row>
    <row r="1157" spans="1:37" ht="18" customHeight="1">
      <c r="A1157" s="119"/>
      <c r="B1157" s="120"/>
      <c r="C1157" s="90">
        <v>485</v>
      </c>
      <c r="D1157" s="90"/>
      <c r="E1157" s="129"/>
      <c r="F1157" s="129"/>
      <c r="G1157" s="91">
        <v>4148</v>
      </c>
      <c r="H1157" s="91"/>
      <c r="I1157" s="91"/>
      <c r="J1157" s="92" t="s">
        <v>56</v>
      </c>
      <c r="K1157" s="92"/>
      <c r="L1157" s="92"/>
      <c r="M1157" s="92"/>
      <c r="N1157" s="92"/>
      <c r="O1157" s="92"/>
      <c r="P1157" s="92"/>
      <c r="Q1157" s="92"/>
      <c r="R1157" s="92"/>
      <c r="S1157" s="92"/>
      <c r="T1157" s="92"/>
      <c r="U1157" s="92"/>
      <c r="V1157" s="92"/>
      <c r="W1157" s="92"/>
      <c r="X1157" s="79">
        <v>5000</v>
      </c>
      <c r="Y1157" s="79"/>
      <c r="Z1157" s="79"/>
      <c r="AA1157" s="79"/>
      <c r="AB1157" s="79"/>
      <c r="AC1157" s="80"/>
      <c r="AD1157" s="79">
        <v>4549.3999999999996</v>
      </c>
      <c r="AE1157" s="79"/>
      <c r="AF1157" s="79"/>
      <c r="AG1157" s="79"/>
      <c r="AH1157" s="79"/>
      <c r="AI1157" s="80"/>
      <c r="AJ1157" s="71">
        <f t="shared" si="45"/>
        <v>90.987999999999985</v>
      </c>
      <c r="AK1157" s="72"/>
    </row>
    <row r="1158" spans="1:37" ht="18" customHeight="1">
      <c r="A1158" s="121"/>
      <c r="B1158" s="67"/>
      <c r="C1158" s="66">
        <v>485</v>
      </c>
      <c r="D1158" s="66"/>
      <c r="E1158" s="130"/>
      <c r="F1158" s="130"/>
      <c r="G1158" s="67">
        <v>4149</v>
      </c>
      <c r="H1158" s="67"/>
      <c r="I1158" s="67"/>
      <c r="J1158" s="68" t="s">
        <v>57</v>
      </c>
      <c r="K1158" s="68"/>
      <c r="L1158" s="68"/>
      <c r="M1158" s="68"/>
      <c r="N1158" s="68"/>
      <c r="O1158" s="68"/>
      <c r="P1158" s="68"/>
      <c r="Q1158" s="68"/>
      <c r="R1158" s="68"/>
      <c r="S1158" s="68"/>
      <c r="T1158" s="68"/>
      <c r="U1158" s="68"/>
      <c r="V1158" s="68"/>
      <c r="W1158" s="68"/>
      <c r="X1158" s="69">
        <v>7000</v>
      </c>
      <c r="Y1158" s="69"/>
      <c r="Z1158" s="69"/>
      <c r="AA1158" s="69"/>
      <c r="AB1158" s="69"/>
      <c r="AC1158" s="70"/>
      <c r="AD1158" s="69">
        <v>3694.47</v>
      </c>
      <c r="AE1158" s="69"/>
      <c r="AF1158" s="69"/>
      <c r="AG1158" s="69"/>
      <c r="AH1158" s="69"/>
      <c r="AI1158" s="70"/>
      <c r="AJ1158" s="71">
        <f t="shared" si="45"/>
        <v>52.778142857142853</v>
      </c>
      <c r="AK1158" s="72"/>
    </row>
    <row r="1159" spans="1:37" ht="18" customHeight="1">
      <c r="A1159" s="137">
        <v>26</v>
      </c>
      <c r="B1159" s="138"/>
      <c r="C1159" s="114" t="s">
        <v>95</v>
      </c>
      <c r="D1159" s="114"/>
      <c r="E1159" s="114"/>
      <c r="F1159" s="114"/>
      <c r="G1159" s="114"/>
      <c r="H1159" s="114"/>
      <c r="I1159" s="114"/>
      <c r="J1159" s="114"/>
      <c r="K1159" s="114"/>
      <c r="L1159" s="114"/>
      <c r="M1159" s="114"/>
      <c r="N1159" s="114"/>
      <c r="O1159" s="114"/>
      <c r="P1159" s="114"/>
      <c r="Q1159" s="114"/>
      <c r="R1159" s="114"/>
      <c r="S1159" s="114"/>
      <c r="T1159" s="114"/>
      <c r="U1159" s="114"/>
      <c r="V1159" s="114"/>
      <c r="W1159" s="114"/>
      <c r="X1159" s="205">
        <f>X1143+X1149+X1151+X1154</f>
        <v>675450</v>
      </c>
      <c r="Y1159" s="206"/>
      <c r="Z1159" s="206"/>
      <c r="AA1159" s="206"/>
      <c r="AB1159" s="206"/>
      <c r="AC1159" s="207"/>
      <c r="AD1159" s="205">
        <f>AD1143+AD1149+AD1151+AD1154</f>
        <v>615161.89</v>
      </c>
      <c r="AE1159" s="206"/>
      <c r="AF1159" s="206"/>
      <c r="AG1159" s="206"/>
      <c r="AH1159" s="206"/>
      <c r="AI1159" s="207"/>
      <c r="AJ1159" s="168">
        <f>AD1159/X1159*100</f>
        <v>91.074378562439861</v>
      </c>
      <c r="AK1159" s="169"/>
    </row>
    <row r="1160" spans="1:37" ht="18" customHeight="1">
      <c r="A1160" s="139"/>
      <c r="B1160" s="140"/>
      <c r="C1160" s="115"/>
      <c r="D1160" s="115"/>
      <c r="E1160" s="115"/>
      <c r="F1160" s="115"/>
      <c r="G1160" s="115"/>
      <c r="H1160" s="115"/>
      <c r="I1160" s="115"/>
      <c r="J1160" s="115"/>
      <c r="K1160" s="115"/>
      <c r="L1160" s="115"/>
      <c r="M1160" s="115"/>
      <c r="N1160" s="115"/>
      <c r="O1160" s="115"/>
      <c r="P1160" s="115"/>
      <c r="Q1160" s="115"/>
      <c r="R1160" s="115"/>
      <c r="S1160" s="115"/>
      <c r="T1160" s="115"/>
      <c r="U1160" s="115"/>
      <c r="V1160" s="115"/>
      <c r="W1160" s="115"/>
      <c r="X1160" s="208"/>
      <c r="Y1160" s="209"/>
      <c r="Z1160" s="209"/>
      <c r="AA1160" s="209"/>
      <c r="AB1160" s="209"/>
      <c r="AC1160" s="210"/>
      <c r="AD1160" s="208"/>
      <c r="AE1160" s="209"/>
      <c r="AF1160" s="209"/>
      <c r="AG1160" s="209"/>
      <c r="AH1160" s="209"/>
      <c r="AI1160" s="210"/>
      <c r="AJ1160" s="170" t="e">
        <f t="shared" si="45"/>
        <v>#DIV/0!</v>
      </c>
      <c r="AK1160" s="171"/>
    </row>
    <row r="1176" spans="1:37" ht="9" hidden="1" customHeight="1"/>
    <row r="1177" spans="1:37" ht="18" customHeight="1">
      <c r="A1177" s="88" t="s">
        <v>90</v>
      </c>
      <c r="B1177" s="81"/>
      <c r="C1177" s="81" t="s">
        <v>91</v>
      </c>
      <c r="D1177" s="81"/>
      <c r="E1177" s="203" t="s">
        <v>92</v>
      </c>
      <c r="F1177" s="203"/>
      <c r="G1177" s="81" t="s">
        <v>92</v>
      </c>
      <c r="H1177" s="81"/>
      <c r="I1177" s="81" t="s">
        <v>93</v>
      </c>
      <c r="J1177" s="81"/>
      <c r="K1177" s="81"/>
      <c r="L1177" s="81"/>
      <c r="M1177" s="81"/>
      <c r="N1177" s="81"/>
      <c r="O1177" s="81"/>
      <c r="P1177" s="81"/>
      <c r="Q1177" s="81"/>
      <c r="R1177" s="81"/>
      <c r="S1177" s="81"/>
      <c r="T1177" s="81"/>
      <c r="U1177" s="81"/>
      <c r="V1177" s="81"/>
      <c r="W1177" s="81"/>
      <c r="X1177" s="81" t="s">
        <v>200</v>
      </c>
      <c r="Y1177" s="81"/>
      <c r="Z1177" s="81"/>
      <c r="AA1177" s="81"/>
      <c r="AB1177" s="81"/>
      <c r="AC1177" s="82"/>
      <c r="AD1177" s="81" t="s">
        <v>198</v>
      </c>
      <c r="AE1177" s="81"/>
      <c r="AF1177" s="81"/>
      <c r="AG1177" s="81"/>
      <c r="AH1177" s="81"/>
      <c r="AI1177" s="82"/>
      <c r="AJ1177" s="75" t="s">
        <v>123</v>
      </c>
      <c r="AK1177" s="76"/>
    </row>
    <row r="1178" spans="1:37" ht="18" customHeight="1">
      <c r="A1178" s="89"/>
      <c r="B1178" s="83"/>
      <c r="C1178" s="83"/>
      <c r="D1178" s="83"/>
      <c r="E1178" s="204"/>
      <c r="F1178" s="204"/>
      <c r="G1178" s="83"/>
      <c r="H1178" s="83"/>
      <c r="I1178" s="83"/>
      <c r="J1178" s="83"/>
      <c r="K1178" s="83"/>
      <c r="L1178" s="83"/>
      <c r="M1178" s="83"/>
      <c r="N1178" s="83"/>
      <c r="O1178" s="83"/>
      <c r="P1178" s="83"/>
      <c r="Q1178" s="83"/>
      <c r="R1178" s="83"/>
      <c r="S1178" s="83"/>
      <c r="T1178" s="83"/>
      <c r="U1178" s="83"/>
      <c r="V1178" s="83"/>
      <c r="W1178" s="83"/>
      <c r="X1178" s="83"/>
      <c r="Y1178" s="83"/>
      <c r="Z1178" s="83"/>
      <c r="AA1178" s="83"/>
      <c r="AB1178" s="83"/>
      <c r="AC1178" s="84"/>
      <c r="AD1178" s="83"/>
      <c r="AE1178" s="83"/>
      <c r="AF1178" s="83"/>
      <c r="AG1178" s="83"/>
      <c r="AH1178" s="83"/>
      <c r="AI1178" s="84"/>
      <c r="AJ1178" s="77"/>
      <c r="AK1178" s="78"/>
    </row>
    <row r="1179" spans="1:37" ht="18" customHeight="1">
      <c r="A1179" s="211">
        <v>27</v>
      </c>
      <c r="B1179" s="212"/>
      <c r="C1179" s="221" t="s">
        <v>117</v>
      </c>
      <c r="D1179" s="222"/>
      <c r="E1179" s="222"/>
      <c r="F1179" s="222"/>
      <c r="G1179" s="222"/>
      <c r="H1179" s="222"/>
      <c r="I1179" s="222"/>
      <c r="J1179" s="222"/>
      <c r="K1179" s="222"/>
      <c r="L1179" s="222"/>
      <c r="M1179" s="222"/>
      <c r="N1179" s="222"/>
      <c r="O1179" s="222"/>
      <c r="P1179" s="222"/>
      <c r="Q1179" s="222"/>
      <c r="R1179" s="222"/>
      <c r="S1179" s="222"/>
      <c r="T1179" s="222"/>
      <c r="U1179" s="222"/>
      <c r="V1179" s="222"/>
      <c r="W1179" s="222"/>
      <c r="X1179" s="222"/>
      <c r="Y1179" s="222"/>
      <c r="Z1179" s="222"/>
      <c r="AA1179" s="222"/>
      <c r="AB1179" s="222"/>
      <c r="AC1179" s="222"/>
      <c r="AD1179" s="222"/>
      <c r="AE1179" s="222"/>
      <c r="AF1179" s="222"/>
      <c r="AG1179" s="222"/>
      <c r="AH1179" s="222"/>
      <c r="AI1179" s="222"/>
      <c r="AJ1179" s="222"/>
      <c r="AK1179" s="223"/>
    </row>
    <row r="1180" spans="1:37" ht="18" customHeight="1">
      <c r="A1180" s="213"/>
      <c r="B1180" s="214"/>
      <c r="C1180" s="224"/>
      <c r="D1180" s="225"/>
      <c r="E1180" s="225"/>
      <c r="F1180" s="225"/>
      <c r="G1180" s="225"/>
      <c r="H1180" s="225"/>
      <c r="I1180" s="225"/>
      <c r="J1180" s="225"/>
      <c r="K1180" s="225"/>
      <c r="L1180" s="225"/>
      <c r="M1180" s="225"/>
      <c r="N1180" s="225"/>
      <c r="O1180" s="225"/>
      <c r="P1180" s="225"/>
      <c r="Q1180" s="225"/>
      <c r="R1180" s="225"/>
      <c r="S1180" s="225"/>
      <c r="T1180" s="225"/>
      <c r="U1180" s="225"/>
      <c r="V1180" s="225"/>
      <c r="W1180" s="225"/>
      <c r="X1180" s="225"/>
      <c r="Y1180" s="225"/>
      <c r="Z1180" s="225"/>
      <c r="AA1180" s="225"/>
      <c r="AB1180" s="225"/>
      <c r="AC1180" s="225"/>
      <c r="AD1180" s="225"/>
      <c r="AE1180" s="225"/>
      <c r="AF1180" s="225"/>
      <c r="AG1180" s="225"/>
      <c r="AH1180" s="225"/>
      <c r="AI1180" s="225"/>
      <c r="AJ1180" s="225"/>
      <c r="AK1180" s="226"/>
    </row>
    <row r="1181" spans="1:37" ht="18" customHeight="1">
      <c r="A1181" s="116"/>
      <c r="B1181" s="117"/>
      <c r="C1181" s="122"/>
      <c r="D1181" s="122"/>
      <c r="E1181" s="127">
        <v>411</v>
      </c>
      <c r="F1181" s="127"/>
      <c r="G1181" s="215" t="s">
        <v>33</v>
      </c>
      <c r="H1181" s="215"/>
      <c r="I1181" s="215"/>
      <c r="J1181" s="215"/>
      <c r="K1181" s="215"/>
      <c r="L1181" s="215"/>
      <c r="M1181" s="215"/>
      <c r="N1181" s="215"/>
      <c r="O1181" s="215"/>
      <c r="P1181" s="215"/>
      <c r="Q1181" s="215"/>
      <c r="R1181" s="215"/>
      <c r="S1181" s="215"/>
      <c r="T1181" s="215"/>
      <c r="U1181" s="215"/>
      <c r="V1181" s="215"/>
      <c r="W1181" s="215"/>
      <c r="X1181" s="85">
        <f>SUM(X1182:X1186)</f>
        <v>953900</v>
      </c>
      <c r="Y1181" s="86"/>
      <c r="Z1181" s="86"/>
      <c r="AA1181" s="86"/>
      <c r="AB1181" s="86"/>
      <c r="AC1181" s="87"/>
      <c r="AD1181" s="85">
        <f>SUM(AD1182:AD1186)</f>
        <v>935828.27</v>
      </c>
      <c r="AE1181" s="86"/>
      <c r="AF1181" s="86"/>
      <c r="AG1181" s="86"/>
      <c r="AH1181" s="86"/>
      <c r="AI1181" s="87"/>
      <c r="AJ1181" s="73">
        <f t="shared" ref="AJ1181:AJ1208" si="46">AD1181/X1181*100</f>
        <v>98.105490093301185</v>
      </c>
      <c r="AK1181" s="74"/>
    </row>
    <row r="1182" spans="1:37" ht="18" customHeight="1">
      <c r="A1182" s="118"/>
      <c r="B1182" s="91"/>
      <c r="C1182" s="90">
        <v>133</v>
      </c>
      <c r="D1182" s="90"/>
      <c r="E1182" s="128"/>
      <c r="F1182" s="128"/>
      <c r="G1182" s="91">
        <v>4111</v>
      </c>
      <c r="H1182" s="91"/>
      <c r="I1182" s="91"/>
      <c r="J1182" s="92" t="s">
        <v>34</v>
      </c>
      <c r="K1182" s="92"/>
      <c r="L1182" s="92"/>
      <c r="M1182" s="92"/>
      <c r="N1182" s="92"/>
      <c r="O1182" s="92"/>
      <c r="P1182" s="92"/>
      <c r="Q1182" s="92"/>
      <c r="R1182" s="92"/>
      <c r="S1182" s="92"/>
      <c r="T1182" s="92"/>
      <c r="U1182" s="92"/>
      <c r="V1182" s="92"/>
      <c r="W1182" s="92"/>
      <c r="X1182" s="79">
        <v>564800</v>
      </c>
      <c r="Y1182" s="79"/>
      <c r="Z1182" s="79"/>
      <c r="AA1182" s="79"/>
      <c r="AB1182" s="79"/>
      <c r="AC1182" s="80"/>
      <c r="AD1182" s="79">
        <v>562703.32999999996</v>
      </c>
      <c r="AE1182" s="79"/>
      <c r="AF1182" s="79"/>
      <c r="AG1182" s="79"/>
      <c r="AH1182" s="79"/>
      <c r="AI1182" s="80"/>
      <c r="AJ1182" s="71">
        <f t="shared" si="46"/>
        <v>99.628776558073653</v>
      </c>
      <c r="AK1182" s="72"/>
    </row>
    <row r="1183" spans="1:37" ht="18" customHeight="1">
      <c r="A1183" s="118"/>
      <c r="B1183" s="91"/>
      <c r="C1183" s="90">
        <v>133</v>
      </c>
      <c r="D1183" s="90"/>
      <c r="E1183" s="128"/>
      <c r="F1183" s="128"/>
      <c r="G1183" s="91">
        <v>4112</v>
      </c>
      <c r="H1183" s="91"/>
      <c r="I1183" s="91"/>
      <c r="J1183" s="217" t="s">
        <v>35</v>
      </c>
      <c r="K1183" s="217"/>
      <c r="L1183" s="217"/>
      <c r="M1183" s="217"/>
      <c r="N1183" s="217"/>
      <c r="O1183" s="217"/>
      <c r="P1183" s="217"/>
      <c r="Q1183" s="217"/>
      <c r="R1183" s="217"/>
      <c r="S1183" s="217"/>
      <c r="T1183" s="217"/>
      <c r="U1183" s="217"/>
      <c r="V1183" s="217"/>
      <c r="W1183" s="217"/>
      <c r="X1183" s="79">
        <v>79800</v>
      </c>
      <c r="Y1183" s="79"/>
      <c r="Z1183" s="79"/>
      <c r="AA1183" s="79"/>
      <c r="AB1183" s="79"/>
      <c r="AC1183" s="80"/>
      <c r="AD1183" s="79">
        <v>76316.98</v>
      </c>
      <c r="AE1183" s="79"/>
      <c r="AF1183" s="79"/>
      <c r="AG1183" s="79"/>
      <c r="AH1183" s="79"/>
      <c r="AI1183" s="80"/>
      <c r="AJ1183" s="71">
        <f t="shared" si="46"/>
        <v>95.635313283208006</v>
      </c>
      <c r="AK1183" s="72"/>
    </row>
    <row r="1184" spans="1:37" ht="18" customHeight="1">
      <c r="A1184" s="118"/>
      <c r="B1184" s="91"/>
      <c r="C1184" s="90">
        <v>133</v>
      </c>
      <c r="D1184" s="90"/>
      <c r="E1184" s="128"/>
      <c r="F1184" s="128"/>
      <c r="G1184" s="91">
        <v>4113</v>
      </c>
      <c r="H1184" s="91"/>
      <c r="I1184" s="91"/>
      <c r="J1184" s="92" t="s">
        <v>36</v>
      </c>
      <c r="K1184" s="92"/>
      <c r="L1184" s="92"/>
      <c r="M1184" s="92"/>
      <c r="N1184" s="92"/>
      <c r="O1184" s="92"/>
      <c r="P1184" s="92"/>
      <c r="Q1184" s="92"/>
      <c r="R1184" s="92"/>
      <c r="S1184" s="92"/>
      <c r="T1184" s="92"/>
      <c r="U1184" s="92"/>
      <c r="V1184" s="92"/>
      <c r="W1184" s="92"/>
      <c r="X1184" s="79">
        <v>209800</v>
      </c>
      <c r="Y1184" s="79"/>
      <c r="Z1184" s="79"/>
      <c r="AA1184" s="79"/>
      <c r="AB1184" s="79"/>
      <c r="AC1184" s="80"/>
      <c r="AD1184" s="79">
        <v>201340.66</v>
      </c>
      <c r="AE1184" s="79"/>
      <c r="AF1184" s="79"/>
      <c r="AG1184" s="79"/>
      <c r="AH1184" s="79"/>
      <c r="AI1184" s="80"/>
      <c r="AJ1184" s="71">
        <f t="shared" si="46"/>
        <v>95.967902764537655</v>
      </c>
      <c r="AK1184" s="72"/>
    </row>
    <row r="1185" spans="1:37" ht="18" customHeight="1">
      <c r="A1185" s="118"/>
      <c r="B1185" s="91"/>
      <c r="C1185" s="90">
        <v>133</v>
      </c>
      <c r="D1185" s="90"/>
      <c r="E1185" s="128"/>
      <c r="F1185" s="128"/>
      <c r="G1185" s="91">
        <v>4114</v>
      </c>
      <c r="H1185" s="91"/>
      <c r="I1185" s="91"/>
      <c r="J1185" s="92" t="s">
        <v>37</v>
      </c>
      <c r="K1185" s="92"/>
      <c r="L1185" s="92"/>
      <c r="M1185" s="92"/>
      <c r="N1185" s="92"/>
      <c r="O1185" s="92"/>
      <c r="P1185" s="92"/>
      <c r="Q1185" s="92"/>
      <c r="R1185" s="92"/>
      <c r="S1185" s="92"/>
      <c r="T1185" s="92"/>
      <c r="U1185" s="92"/>
      <c r="V1185" s="92"/>
      <c r="W1185" s="92"/>
      <c r="X1185" s="79">
        <v>87500</v>
      </c>
      <c r="Y1185" s="79"/>
      <c r="Z1185" s="79"/>
      <c r="AA1185" s="79"/>
      <c r="AB1185" s="79"/>
      <c r="AC1185" s="80"/>
      <c r="AD1185" s="79">
        <v>84008.14</v>
      </c>
      <c r="AE1185" s="79"/>
      <c r="AF1185" s="79"/>
      <c r="AG1185" s="79"/>
      <c r="AH1185" s="79"/>
      <c r="AI1185" s="80"/>
      <c r="AJ1185" s="71">
        <f t="shared" si="46"/>
        <v>96.009302857142856</v>
      </c>
      <c r="AK1185" s="72"/>
    </row>
    <row r="1186" spans="1:37" ht="18" customHeight="1">
      <c r="A1186" s="121"/>
      <c r="B1186" s="67"/>
      <c r="C1186" s="66">
        <v>133</v>
      </c>
      <c r="D1186" s="66"/>
      <c r="E1186" s="130"/>
      <c r="F1186" s="130"/>
      <c r="G1186" s="67">
        <v>4115</v>
      </c>
      <c r="H1186" s="67"/>
      <c r="I1186" s="67"/>
      <c r="J1186" s="68" t="s">
        <v>38</v>
      </c>
      <c r="K1186" s="68"/>
      <c r="L1186" s="68"/>
      <c r="M1186" s="68"/>
      <c r="N1186" s="68"/>
      <c r="O1186" s="68"/>
      <c r="P1186" s="68"/>
      <c r="Q1186" s="68"/>
      <c r="R1186" s="68"/>
      <c r="S1186" s="68"/>
      <c r="T1186" s="68"/>
      <c r="U1186" s="68"/>
      <c r="V1186" s="68"/>
      <c r="W1186" s="68"/>
      <c r="X1186" s="69">
        <v>12000</v>
      </c>
      <c r="Y1186" s="69"/>
      <c r="Z1186" s="69"/>
      <c r="AA1186" s="69"/>
      <c r="AB1186" s="69"/>
      <c r="AC1186" s="70"/>
      <c r="AD1186" s="69">
        <v>11459.16</v>
      </c>
      <c r="AE1186" s="69"/>
      <c r="AF1186" s="69"/>
      <c r="AG1186" s="69"/>
      <c r="AH1186" s="69"/>
      <c r="AI1186" s="70"/>
      <c r="AJ1186" s="71">
        <f t="shared" si="46"/>
        <v>95.492999999999995</v>
      </c>
      <c r="AK1186" s="72"/>
    </row>
    <row r="1187" spans="1:37" ht="18" customHeight="1">
      <c r="A1187" s="116"/>
      <c r="B1187" s="117"/>
      <c r="C1187" s="122"/>
      <c r="D1187" s="122"/>
      <c r="E1187" s="127">
        <v>412</v>
      </c>
      <c r="F1187" s="127"/>
      <c r="G1187" s="216" t="s">
        <v>39</v>
      </c>
      <c r="H1187" s="216"/>
      <c r="I1187" s="216"/>
      <c r="J1187" s="216"/>
      <c r="K1187" s="216"/>
      <c r="L1187" s="216"/>
      <c r="M1187" s="216"/>
      <c r="N1187" s="216"/>
      <c r="O1187" s="216"/>
      <c r="P1187" s="216"/>
      <c r="Q1187" s="216"/>
      <c r="R1187" s="216"/>
      <c r="S1187" s="216"/>
      <c r="T1187" s="216"/>
      <c r="U1187" s="216"/>
      <c r="V1187" s="216"/>
      <c r="W1187" s="216"/>
      <c r="X1187" s="85">
        <f>SUM(X1188:X1188)</f>
        <v>59000</v>
      </c>
      <c r="Y1187" s="86"/>
      <c r="Z1187" s="86"/>
      <c r="AA1187" s="86"/>
      <c r="AB1187" s="86"/>
      <c r="AC1187" s="87"/>
      <c r="AD1187" s="85">
        <f>SUM(AD1188:AD1188)</f>
        <v>54675.69</v>
      </c>
      <c r="AE1187" s="86"/>
      <c r="AF1187" s="86"/>
      <c r="AG1187" s="86"/>
      <c r="AH1187" s="86"/>
      <c r="AI1187" s="87"/>
      <c r="AJ1187" s="73">
        <f t="shared" si="46"/>
        <v>92.670661016949154</v>
      </c>
      <c r="AK1187" s="74"/>
    </row>
    <row r="1188" spans="1:37" ht="18" customHeight="1">
      <c r="A1188" s="118"/>
      <c r="B1188" s="91"/>
      <c r="C1188" s="90">
        <v>133</v>
      </c>
      <c r="D1188" s="90"/>
      <c r="E1188" s="128"/>
      <c r="F1188" s="128"/>
      <c r="G1188" s="91">
        <v>4123</v>
      </c>
      <c r="H1188" s="91"/>
      <c r="I1188" s="91"/>
      <c r="J1188" s="92" t="s">
        <v>40</v>
      </c>
      <c r="K1188" s="92"/>
      <c r="L1188" s="92"/>
      <c r="M1188" s="92"/>
      <c r="N1188" s="92"/>
      <c r="O1188" s="92"/>
      <c r="P1188" s="92"/>
      <c r="Q1188" s="92"/>
      <c r="R1188" s="92"/>
      <c r="S1188" s="92"/>
      <c r="T1188" s="92"/>
      <c r="U1188" s="92"/>
      <c r="V1188" s="92"/>
      <c r="W1188" s="92"/>
      <c r="X1188" s="79">
        <v>59000</v>
      </c>
      <c r="Y1188" s="79"/>
      <c r="Z1188" s="79"/>
      <c r="AA1188" s="79"/>
      <c r="AB1188" s="79"/>
      <c r="AC1188" s="80"/>
      <c r="AD1188" s="79">
        <v>54675.69</v>
      </c>
      <c r="AE1188" s="79"/>
      <c r="AF1188" s="79"/>
      <c r="AG1188" s="79"/>
      <c r="AH1188" s="79"/>
      <c r="AI1188" s="80"/>
      <c r="AJ1188" s="71">
        <f t="shared" si="46"/>
        <v>92.670661016949154</v>
      </c>
      <c r="AK1188" s="72"/>
    </row>
    <row r="1189" spans="1:37" ht="18" customHeight="1">
      <c r="A1189" s="116"/>
      <c r="B1189" s="117"/>
      <c r="C1189" s="122"/>
      <c r="D1189" s="122"/>
      <c r="E1189" s="127">
        <v>413</v>
      </c>
      <c r="F1189" s="127"/>
      <c r="G1189" s="216" t="s">
        <v>44</v>
      </c>
      <c r="H1189" s="216"/>
      <c r="I1189" s="216"/>
      <c r="J1189" s="216"/>
      <c r="K1189" s="216"/>
      <c r="L1189" s="216"/>
      <c r="M1189" s="216"/>
      <c r="N1189" s="216"/>
      <c r="O1189" s="216"/>
      <c r="P1189" s="216"/>
      <c r="Q1189" s="216"/>
      <c r="R1189" s="216"/>
      <c r="S1189" s="216"/>
      <c r="T1189" s="216"/>
      <c r="U1189" s="216"/>
      <c r="V1189" s="216"/>
      <c r="W1189" s="216"/>
      <c r="X1189" s="85">
        <f>SUM(X1190:X1193)</f>
        <v>692500</v>
      </c>
      <c r="Y1189" s="86"/>
      <c r="Z1189" s="86"/>
      <c r="AA1189" s="86"/>
      <c r="AB1189" s="86"/>
      <c r="AC1189" s="87"/>
      <c r="AD1189" s="85">
        <f>SUM(AD1190:AD1193)</f>
        <v>605614.71</v>
      </c>
      <c r="AE1189" s="86"/>
      <c r="AF1189" s="86"/>
      <c r="AG1189" s="86"/>
      <c r="AH1189" s="86"/>
      <c r="AI1189" s="87"/>
      <c r="AJ1189" s="73">
        <f t="shared" si="46"/>
        <v>87.453387725631757</v>
      </c>
      <c r="AK1189" s="74"/>
    </row>
    <row r="1190" spans="1:37" ht="18" customHeight="1">
      <c r="A1190" s="269"/>
      <c r="B1190" s="270"/>
      <c r="C1190" s="90">
        <v>133</v>
      </c>
      <c r="D1190" s="90"/>
      <c r="E1190" s="131"/>
      <c r="F1190" s="131"/>
      <c r="G1190" s="91">
        <v>4131</v>
      </c>
      <c r="H1190" s="91"/>
      <c r="I1190" s="91"/>
      <c r="J1190" s="92" t="s">
        <v>45</v>
      </c>
      <c r="K1190" s="92"/>
      <c r="L1190" s="92"/>
      <c r="M1190" s="92"/>
      <c r="N1190" s="92"/>
      <c r="O1190" s="92"/>
      <c r="P1190" s="92"/>
      <c r="Q1190" s="92"/>
      <c r="R1190" s="92"/>
      <c r="S1190" s="92"/>
      <c r="T1190" s="92"/>
      <c r="U1190" s="92"/>
      <c r="V1190" s="92"/>
      <c r="W1190" s="92"/>
      <c r="X1190" s="79">
        <v>63000</v>
      </c>
      <c r="Y1190" s="79"/>
      <c r="Z1190" s="79"/>
      <c r="AA1190" s="79"/>
      <c r="AB1190" s="79"/>
      <c r="AC1190" s="80"/>
      <c r="AD1190" s="79">
        <v>59107.62</v>
      </c>
      <c r="AE1190" s="79"/>
      <c r="AF1190" s="79"/>
      <c r="AG1190" s="79"/>
      <c r="AH1190" s="79"/>
      <c r="AI1190" s="80"/>
      <c r="AJ1190" s="71">
        <f t="shared" si="46"/>
        <v>93.821619047619052</v>
      </c>
      <c r="AK1190" s="72"/>
    </row>
    <row r="1191" spans="1:37" ht="18" customHeight="1">
      <c r="A1191" s="269"/>
      <c r="B1191" s="270"/>
      <c r="C1191" s="90">
        <v>133</v>
      </c>
      <c r="D1191" s="90"/>
      <c r="E1191" s="131"/>
      <c r="F1191" s="131"/>
      <c r="G1191" s="91">
        <v>4133</v>
      </c>
      <c r="H1191" s="91"/>
      <c r="I1191" s="91"/>
      <c r="J1191" s="92" t="s">
        <v>46</v>
      </c>
      <c r="K1191" s="92"/>
      <c r="L1191" s="92"/>
      <c r="M1191" s="92"/>
      <c r="N1191" s="92"/>
      <c r="O1191" s="92"/>
      <c r="P1191" s="92"/>
      <c r="Q1191" s="92"/>
      <c r="R1191" s="92"/>
      <c r="S1191" s="92"/>
      <c r="T1191" s="92"/>
      <c r="U1191" s="92"/>
      <c r="V1191" s="92"/>
      <c r="W1191" s="92"/>
      <c r="X1191" s="79">
        <v>49500</v>
      </c>
      <c r="Y1191" s="79"/>
      <c r="Z1191" s="79"/>
      <c r="AA1191" s="79"/>
      <c r="AB1191" s="79"/>
      <c r="AC1191" s="80"/>
      <c r="AD1191" s="79">
        <v>49060.27</v>
      </c>
      <c r="AE1191" s="79"/>
      <c r="AF1191" s="79"/>
      <c r="AG1191" s="79"/>
      <c r="AH1191" s="79"/>
      <c r="AI1191" s="80"/>
      <c r="AJ1191" s="71">
        <f t="shared" si="46"/>
        <v>99.11165656565656</v>
      </c>
      <c r="AK1191" s="72"/>
    </row>
    <row r="1192" spans="1:37" ht="18" customHeight="1">
      <c r="A1192" s="118"/>
      <c r="B1192" s="91"/>
      <c r="C1192" s="93">
        <v>435</v>
      </c>
      <c r="D1192" s="94"/>
      <c r="E1192" s="128"/>
      <c r="F1192" s="128"/>
      <c r="G1192" s="262">
        <v>4134</v>
      </c>
      <c r="H1192" s="263"/>
      <c r="I1192" s="264"/>
      <c r="J1192" s="95" t="s">
        <v>47</v>
      </c>
      <c r="K1192" s="96"/>
      <c r="L1192" s="96"/>
      <c r="M1192" s="96"/>
      <c r="N1192" s="96"/>
      <c r="O1192" s="96"/>
      <c r="P1192" s="96"/>
      <c r="Q1192" s="96"/>
      <c r="R1192" s="96"/>
      <c r="S1192" s="96"/>
      <c r="T1192" s="96"/>
      <c r="U1192" s="96"/>
      <c r="V1192" s="96"/>
      <c r="W1192" s="113"/>
      <c r="X1192" s="100">
        <v>360000</v>
      </c>
      <c r="Y1192" s="101"/>
      <c r="Z1192" s="101"/>
      <c r="AA1192" s="101"/>
      <c r="AB1192" s="101"/>
      <c r="AC1192" s="102"/>
      <c r="AD1192" s="103">
        <v>329626.02</v>
      </c>
      <c r="AE1192" s="101"/>
      <c r="AF1192" s="101"/>
      <c r="AG1192" s="101"/>
      <c r="AH1192" s="101"/>
      <c r="AI1192" s="102"/>
      <c r="AJ1192" s="71">
        <f t="shared" si="46"/>
        <v>91.562783333333343</v>
      </c>
      <c r="AK1192" s="72"/>
    </row>
    <row r="1193" spans="1:37" ht="18" customHeight="1">
      <c r="A1193" s="121"/>
      <c r="B1193" s="67"/>
      <c r="C1193" s="272">
        <v>434</v>
      </c>
      <c r="D1193" s="273"/>
      <c r="E1193" s="130"/>
      <c r="F1193" s="130"/>
      <c r="G1193" s="156">
        <v>4135</v>
      </c>
      <c r="H1193" s="157"/>
      <c r="I1193" s="158"/>
      <c r="J1193" s="548" t="s">
        <v>48</v>
      </c>
      <c r="K1193" s="549"/>
      <c r="L1193" s="549"/>
      <c r="M1193" s="549"/>
      <c r="N1193" s="549"/>
      <c r="O1193" s="549"/>
      <c r="P1193" s="549"/>
      <c r="Q1193" s="549"/>
      <c r="R1193" s="549"/>
      <c r="S1193" s="549"/>
      <c r="T1193" s="549"/>
      <c r="U1193" s="549"/>
      <c r="V1193" s="549"/>
      <c r="W1193" s="550"/>
      <c r="X1193" s="162">
        <v>220000</v>
      </c>
      <c r="Y1193" s="163"/>
      <c r="Z1193" s="163"/>
      <c r="AA1193" s="163"/>
      <c r="AB1193" s="163"/>
      <c r="AC1193" s="164"/>
      <c r="AD1193" s="297">
        <v>167820.79999999999</v>
      </c>
      <c r="AE1193" s="163"/>
      <c r="AF1193" s="163"/>
      <c r="AG1193" s="163"/>
      <c r="AH1193" s="163"/>
      <c r="AI1193" s="164"/>
      <c r="AJ1193" s="198">
        <f t="shared" si="46"/>
        <v>76.282181818181812</v>
      </c>
      <c r="AK1193" s="199"/>
    </row>
    <row r="1194" spans="1:37" ht="18" customHeight="1">
      <c r="A1194" s="116"/>
      <c r="B1194" s="117"/>
      <c r="C1194" s="122"/>
      <c r="D1194" s="122"/>
      <c r="E1194" s="127">
        <v>414</v>
      </c>
      <c r="F1194" s="127"/>
      <c r="G1194" s="216" t="s">
        <v>49</v>
      </c>
      <c r="H1194" s="216"/>
      <c r="I1194" s="216"/>
      <c r="J1194" s="216"/>
      <c r="K1194" s="216"/>
      <c r="L1194" s="216"/>
      <c r="M1194" s="216"/>
      <c r="N1194" s="216"/>
      <c r="O1194" s="216"/>
      <c r="P1194" s="216"/>
      <c r="Q1194" s="216"/>
      <c r="R1194" s="216"/>
      <c r="S1194" s="216"/>
      <c r="T1194" s="216"/>
      <c r="U1194" s="216"/>
      <c r="V1194" s="216"/>
      <c r="W1194" s="216"/>
      <c r="X1194" s="85">
        <f>SUM(X1195:X1198)</f>
        <v>64500</v>
      </c>
      <c r="Y1194" s="86"/>
      <c r="Z1194" s="86"/>
      <c r="AA1194" s="86"/>
      <c r="AB1194" s="86"/>
      <c r="AC1194" s="87"/>
      <c r="AD1194" s="85">
        <f>SUM(AD1195:AD1198)</f>
        <v>58070.259999999995</v>
      </c>
      <c r="AE1194" s="86"/>
      <c r="AF1194" s="86"/>
      <c r="AG1194" s="86"/>
      <c r="AH1194" s="86"/>
      <c r="AI1194" s="87"/>
      <c r="AJ1194" s="73">
        <f t="shared" si="46"/>
        <v>90.031410852713165</v>
      </c>
      <c r="AK1194" s="74"/>
    </row>
    <row r="1195" spans="1:37" ht="18" customHeight="1">
      <c r="A1195" s="269"/>
      <c r="B1195" s="270"/>
      <c r="C1195" s="90">
        <v>133</v>
      </c>
      <c r="D1195" s="90"/>
      <c r="E1195" s="131"/>
      <c r="F1195" s="131"/>
      <c r="G1195" s="91">
        <v>4141</v>
      </c>
      <c r="H1195" s="91"/>
      <c r="I1195" s="91"/>
      <c r="J1195" s="92" t="s">
        <v>50</v>
      </c>
      <c r="K1195" s="92"/>
      <c r="L1195" s="92"/>
      <c r="M1195" s="92"/>
      <c r="N1195" s="92"/>
      <c r="O1195" s="92"/>
      <c r="P1195" s="92"/>
      <c r="Q1195" s="92"/>
      <c r="R1195" s="92"/>
      <c r="S1195" s="92"/>
      <c r="T1195" s="92"/>
      <c r="U1195" s="92"/>
      <c r="V1195" s="92"/>
      <c r="W1195" s="92"/>
      <c r="X1195" s="79">
        <v>3000</v>
      </c>
      <c r="Y1195" s="79"/>
      <c r="Z1195" s="79"/>
      <c r="AA1195" s="79"/>
      <c r="AB1195" s="79"/>
      <c r="AC1195" s="80"/>
      <c r="AD1195" s="79">
        <v>1219.25</v>
      </c>
      <c r="AE1195" s="79"/>
      <c r="AF1195" s="79"/>
      <c r="AG1195" s="79"/>
      <c r="AH1195" s="79"/>
      <c r="AI1195" s="80"/>
      <c r="AJ1195" s="71">
        <f t="shared" si="46"/>
        <v>40.641666666666666</v>
      </c>
      <c r="AK1195" s="72"/>
    </row>
    <row r="1196" spans="1:37" ht="18" customHeight="1">
      <c r="A1196" s="118"/>
      <c r="B1196" s="91"/>
      <c r="C1196" s="90">
        <v>460</v>
      </c>
      <c r="D1196" s="90"/>
      <c r="E1196" s="128"/>
      <c r="F1196" s="128"/>
      <c r="G1196" s="91">
        <v>4143</v>
      </c>
      <c r="H1196" s="91"/>
      <c r="I1196" s="91"/>
      <c r="J1196" s="92" t="s">
        <v>52</v>
      </c>
      <c r="K1196" s="92"/>
      <c r="L1196" s="92"/>
      <c r="M1196" s="92"/>
      <c r="N1196" s="92"/>
      <c r="O1196" s="92"/>
      <c r="P1196" s="92"/>
      <c r="Q1196" s="92"/>
      <c r="R1196" s="92"/>
      <c r="S1196" s="92"/>
      <c r="T1196" s="92"/>
      <c r="U1196" s="92"/>
      <c r="V1196" s="92"/>
      <c r="W1196" s="92"/>
      <c r="X1196" s="79">
        <v>23500</v>
      </c>
      <c r="Y1196" s="79"/>
      <c r="Z1196" s="79"/>
      <c r="AA1196" s="79"/>
      <c r="AB1196" s="79"/>
      <c r="AC1196" s="80"/>
      <c r="AD1196" s="79">
        <v>21053.38</v>
      </c>
      <c r="AE1196" s="79"/>
      <c r="AF1196" s="79"/>
      <c r="AG1196" s="79"/>
      <c r="AH1196" s="79"/>
      <c r="AI1196" s="80"/>
      <c r="AJ1196" s="71">
        <f t="shared" si="46"/>
        <v>89.588851063829793</v>
      </c>
      <c r="AK1196" s="72"/>
    </row>
    <row r="1197" spans="1:37" ht="18" customHeight="1">
      <c r="A1197" s="119"/>
      <c r="B1197" s="120"/>
      <c r="C1197" s="90">
        <v>485</v>
      </c>
      <c r="D1197" s="90"/>
      <c r="E1197" s="129"/>
      <c r="F1197" s="129"/>
      <c r="G1197" s="91">
        <v>4148</v>
      </c>
      <c r="H1197" s="91"/>
      <c r="I1197" s="91"/>
      <c r="J1197" s="92" t="s">
        <v>56</v>
      </c>
      <c r="K1197" s="92"/>
      <c r="L1197" s="92"/>
      <c r="M1197" s="92"/>
      <c r="N1197" s="92"/>
      <c r="O1197" s="92"/>
      <c r="P1197" s="92"/>
      <c r="Q1197" s="92"/>
      <c r="R1197" s="92"/>
      <c r="S1197" s="92"/>
      <c r="T1197" s="92"/>
      <c r="U1197" s="92"/>
      <c r="V1197" s="92"/>
      <c r="W1197" s="92"/>
      <c r="X1197" s="79">
        <v>1400</v>
      </c>
      <c r="Y1197" s="79"/>
      <c r="Z1197" s="79"/>
      <c r="AA1197" s="79"/>
      <c r="AB1197" s="79"/>
      <c r="AC1197" s="80"/>
      <c r="AD1197" s="79">
        <v>0</v>
      </c>
      <c r="AE1197" s="79"/>
      <c r="AF1197" s="79"/>
      <c r="AG1197" s="79"/>
      <c r="AH1197" s="79"/>
      <c r="AI1197" s="80"/>
      <c r="AJ1197" s="71">
        <f t="shared" si="46"/>
        <v>0</v>
      </c>
      <c r="AK1197" s="72"/>
    </row>
    <row r="1198" spans="1:37" ht="18" customHeight="1">
      <c r="A1198" s="121"/>
      <c r="B1198" s="67"/>
      <c r="C1198" s="66">
        <v>133</v>
      </c>
      <c r="D1198" s="66"/>
      <c r="E1198" s="130"/>
      <c r="F1198" s="130"/>
      <c r="G1198" s="67">
        <v>4149</v>
      </c>
      <c r="H1198" s="67"/>
      <c r="I1198" s="67"/>
      <c r="J1198" s="68" t="s">
        <v>57</v>
      </c>
      <c r="K1198" s="68"/>
      <c r="L1198" s="68"/>
      <c r="M1198" s="68"/>
      <c r="N1198" s="68"/>
      <c r="O1198" s="68"/>
      <c r="P1198" s="68"/>
      <c r="Q1198" s="68"/>
      <c r="R1198" s="68"/>
      <c r="S1198" s="68"/>
      <c r="T1198" s="68"/>
      <c r="U1198" s="68"/>
      <c r="V1198" s="68"/>
      <c r="W1198" s="68"/>
      <c r="X1198" s="69">
        <v>36600</v>
      </c>
      <c r="Y1198" s="69"/>
      <c r="Z1198" s="69"/>
      <c r="AA1198" s="69"/>
      <c r="AB1198" s="69"/>
      <c r="AC1198" s="70"/>
      <c r="AD1198" s="69">
        <v>35797.629999999997</v>
      </c>
      <c r="AE1198" s="69"/>
      <c r="AF1198" s="69"/>
      <c r="AG1198" s="69"/>
      <c r="AH1198" s="69"/>
      <c r="AI1198" s="70"/>
      <c r="AJ1198" s="71">
        <f t="shared" si="46"/>
        <v>97.807732240437147</v>
      </c>
      <c r="AK1198" s="72"/>
    </row>
    <row r="1199" spans="1:37" ht="18" customHeight="1">
      <c r="A1199" s="116"/>
      <c r="B1199" s="117"/>
      <c r="C1199" s="122"/>
      <c r="D1199" s="122"/>
      <c r="E1199" s="127">
        <v>415</v>
      </c>
      <c r="F1199" s="127"/>
      <c r="G1199" s="216" t="s">
        <v>58</v>
      </c>
      <c r="H1199" s="216"/>
      <c r="I1199" s="216"/>
      <c r="J1199" s="216"/>
      <c r="K1199" s="216"/>
      <c r="L1199" s="216"/>
      <c r="M1199" s="216"/>
      <c r="N1199" s="216"/>
      <c r="O1199" s="216"/>
      <c r="P1199" s="216"/>
      <c r="Q1199" s="216"/>
      <c r="R1199" s="216"/>
      <c r="S1199" s="216"/>
      <c r="T1199" s="216"/>
      <c r="U1199" s="216"/>
      <c r="V1199" s="216"/>
      <c r="W1199" s="216"/>
      <c r="X1199" s="85">
        <f>SUM(X1200:X1202)</f>
        <v>486500</v>
      </c>
      <c r="Y1199" s="86"/>
      <c r="Z1199" s="86"/>
      <c r="AA1199" s="86"/>
      <c r="AB1199" s="86"/>
      <c r="AC1199" s="87"/>
      <c r="AD1199" s="85">
        <f>SUM(AD1200:AD1202)</f>
        <v>471772.76</v>
      </c>
      <c r="AE1199" s="86"/>
      <c r="AF1199" s="86"/>
      <c r="AG1199" s="86"/>
      <c r="AH1199" s="86"/>
      <c r="AI1199" s="87"/>
      <c r="AJ1199" s="73">
        <f t="shared" si="46"/>
        <v>96.972818088386433</v>
      </c>
      <c r="AK1199" s="74"/>
    </row>
    <row r="1200" spans="1:37" ht="18" customHeight="1">
      <c r="A1200" s="269"/>
      <c r="B1200" s="270"/>
      <c r="C1200" s="90">
        <v>133</v>
      </c>
      <c r="D1200" s="90"/>
      <c r="E1200" s="131"/>
      <c r="F1200" s="131"/>
      <c r="G1200" s="91">
        <v>4152</v>
      </c>
      <c r="H1200" s="91"/>
      <c r="I1200" s="91"/>
      <c r="J1200" s="92" t="s">
        <v>59</v>
      </c>
      <c r="K1200" s="92"/>
      <c r="L1200" s="92"/>
      <c r="M1200" s="92"/>
      <c r="N1200" s="92"/>
      <c r="O1200" s="92"/>
      <c r="P1200" s="92"/>
      <c r="Q1200" s="92"/>
      <c r="R1200" s="92"/>
      <c r="S1200" s="92"/>
      <c r="T1200" s="92"/>
      <c r="U1200" s="92"/>
      <c r="V1200" s="92"/>
      <c r="W1200" s="92"/>
      <c r="X1200" s="79">
        <v>300000</v>
      </c>
      <c r="Y1200" s="79"/>
      <c r="Z1200" s="79"/>
      <c r="AA1200" s="79"/>
      <c r="AB1200" s="79"/>
      <c r="AC1200" s="80"/>
      <c r="AD1200" s="79">
        <v>297945.45</v>
      </c>
      <c r="AE1200" s="79"/>
      <c r="AF1200" s="79"/>
      <c r="AG1200" s="79"/>
      <c r="AH1200" s="79"/>
      <c r="AI1200" s="80"/>
      <c r="AJ1200" s="71">
        <f t="shared" si="46"/>
        <v>99.315150000000003</v>
      </c>
      <c r="AK1200" s="72"/>
    </row>
    <row r="1201" spans="1:37" ht="18" customHeight="1">
      <c r="A1201" s="269"/>
      <c r="B1201" s="270"/>
      <c r="C1201" s="93">
        <v>133</v>
      </c>
      <c r="D1201" s="94"/>
      <c r="E1201" s="131"/>
      <c r="F1201" s="131"/>
      <c r="G1201" s="262">
        <v>4153</v>
      </c>
      <c r="H1201" s="263"/>
      <c r="I1201" s="264"/>
      <c r="J1201" s="95" t="s">
        <v>60</v>
      </c>
      <c r="K1201" s="96"/>
      <c r="L1201" s="96"/>
      <c r="M1201" s="96"/>
      <c r="N1201" s="96"/>
      <c r="O1201" s="96"/>
      <c r="P1201" s="96"/>
      <c r="Q1201" s="96"/>
      <c r="R1201" s="96"/>
      <c r="S1201" s="96"/>
      <c r="T1201" s="96"/>
      <c r="U1201" s="96"/>
      <c r="V1201" s="96"/>
      <c r="W1201" s="113"/>
      <c r="X1201" s="100">
        <v>67500</v>
      </c>
      <c r="Y1201" s="101"/>
      <c r="Z1201" s="101"/>
      <c r="AA1201" s="101"/>
      <c r="AB1201" s="101"/>
      <c r="AC1201" s="102"/>
      <c r="AD1201" s="103">
        <v>61030.53</v>
      </c>
      <c r="AE1201" s="101"/>
      <c r="AF1201" s="101"/>
      <c r="AG1201" s="101"/>
      <c r="AH1201" s="101"/>
      <c r="AI1201" s="102"/>
      <c r="AJ1201" s="71">
        <f>AD1201/X1201*100</f>
        <v>90.415599999999998</v>
      </c>
      <c r="AK1201" s="72"/>
    </row>
    <row r="1202" spans="1:37" ht="18" customHeight="1">
      <c r="A1202" s="118"/>
      <c r="B1202" s="91"/>
      <c r="C1202" s="90">
        <v>133</v>
      </c>
      <c r="D1202" s="90"/>
      <c r="E1202" s="128"/>
      <c r="F1202" s="128"/>
      <c r="G1202" s="91">
        <v>4154</v>
      </c>
      <c r="H1202" s="91"/>
      <c r="I1202" s="91"/>
      <c r="J1202" s="92" t="s">
        <v>61</v>
      </c>
      <c r="K1202" s="92"/>
      <c r="L1202" s="92"/>
      <c r="M1202" s="92"/>
      <c r="N1202" s="92"/>
      <c r="O1202" s="92"/>
      <c r="P1202" s="92"/>
      <c r="Q1202" s="92"/>
      <c r="R1202" s="92"/>
      <c r="S1202" s="92"/>
      <c r="T1202" s="92"/>
      <c r="U1202" s="92"/>
      <c r="V1202" s="92"/>
      <c r="W1202" s="92"/>
      <c r="X1202" s="79">
        <v>119000</v>
      </c>
      <c r="Y1202" s="79"/>
      <c r="Z1202" s="79"/>
      <c r="AA1202" s="79"/>
      <c r="AB1202" s="79"/>
      <c r="AC1202" s="80"/>
      <c r="AD1202" s="79">
        <v>112796.78</v>
      </c>
      <c r="AE1202" s="79"/>
      <c r="AF1202" s="79"/>
      <c r="AG1202" s="79"/>
      <c r="AH1202" s="79"/>
      <c r="AI1202" s="80"/>
      <c r="AJ1202" s="71">
        <f t="shared" si="46"/>
        <v>94.787210084033617</v>
      </c>
      <c r="AK1202" s="72"/>
    </row>
    <row r="1203" spans="1:37" ht="18" customHeight="1">
      <c r="A1203" s="116"/>
      <c r="B1203" s="117"/>
      <c r="C1203" s="122"/>
      <c r="D1203" s="122"/>
      <c r="E1203" s="127">
        <v>419</v>
      </c>
      <c r="F1203" s="127"/>
      <c r="G1203" s="132" t="s">
        <v>66</v>
      </c>
      <c r="H1203" s="133"/>
      <c r="I1203" s="133"/>
      <c r="J1203" s="133"/>
      <c r="K1203" s="133"/>
      <c r="L1203" s="133"/>
      <c r="M1203" s="133"/>
      <c r="N1203" s="133"/>
      <c r="O1203" s="133"/>
      <c r="P1203" s="133"/>
      <c r="Q1203" s="133"/>
      <c r="R1203" s="133"/>
      <c r="S1203" s="133"/>
      <c r="T1203" s="133"/>
      <c r="U1203" s="133"/>
      <c r="V1203" s="133"/>
      <c r="W1203" s="134"/>
      <c r="X1203" s="85">
        <f>SUM(X1204:AC1206)</f>
        <v>93000</v>
      </c>
      <c r="Y1203" s="86"/>
      <c r="Z1203" s="86"/>
      <c r="AA1203" s="86"/>
      <c r="AB1203" s="86"/>
      <c r="AC1203" s="87"/>
      <c r="AD1203" s="85">
        <f>SUM(AD1204:AI1206)</f>
        <v>85417.16</v>
      </c>
      <c r="AE1203" s="86"/>
      <c r="AF1203" s="86"/>
      <c r="AG1203" s="86"/>
      <c r="AH1203" s="86"/>
      <c r="AI1203" s="87"/>
      <c r="AJ1203" s="73">
        <f t="shared" si="46"/>
        <v>91.846408602150547</v>
      </c>
      <c r="AK1203" s="74"/>
    </row>
    <row r="1204" spans="1:37" ht="18" customHeight="1">
      <c r="A1204" s="269"/>
      <c r="B1204" s="270"/>
      <c r="C1204" s="93">
        <v>133</v>
      </c>
      <c r="D1204" s="94"/>
      <c r="E1204" s="131"/>
      <c r="F1204" s="131"/>
      <c r="G1204" s="95">
        <v>4191</v>
      </c>
      <c r="H1204" s="96"/>
      <c r="I1204" s="96"/>
      <c r="J1204" s="96" t="s">
        <v>172</v>
      </c>
      <c r="K1204" s="96"/>
      <c r="L1204" s="96"/>
      <c r="M1204" s="96"/>
      <c r="N1204" s="96"/>
      <c r="O1204" s="96"/>
      <c r="P1204" s="96"/>
      <c r="Q1204" s="96"/>
      <c r="R1204" s="96"/>
      <c r="S1204" s="96"/>
      <c r="T1204" s="96"/>
      <c r="U1204" s="96"/>
      <c r="V1204" s="96"/>
      <c r="W1204" s="113"/>
      <c r="X1204" s="100">
        <v>15000</v>
      </c>
      <c r="Y1204" s="101"/>
      <c r="Z1204" s="101"/>
      <c r="AA1204" s="101"/>
      <c r="AB1204" s="101"/>
      <c r="AC1204" s="102"/>
      <c r="AD1204" s="103">
        <v>14691.47</v>
      </c>
      <c r="AE1204" s="101"/>
      <c r="AF1204" s="101"/>
      <c r="AG1204" s="101"/>
      <c r="AH1204" s="101"/>
      <c r="AI1204" s="102"/>
      <c r="AJ1204" s="71">
        <f>AD1204/X1204*100</f>
        <v>97.943133333333336</v>
      </c>
      <c r="AK1204" s="72"/>
    </row>
    <row r="1205" spans="1:37" ht="18" customHeight="1">
      <c r="A1205" s="269"/>
      <c r="B1205" s="270"/>
      <c r="C1205" s="90">
        <v>133</v>
      </c>
      <c r="D1205" s="90"/>
      <c r="E1205" s="131"/>
      <c r="F1205" s="131"/>
      <c r="G1205" s="91">
        <v>4194</v>
      </c>
      <c r="H1205" s="91"/>
      <c r="I1205" s="91"/>
      <c r="J1205" s="92" t="s">
        <v>68</v>
      </c>
      <c r="K1205" s="92"/>
      <c r="L1205" s="92"/>
      <c r="M1205" s="92"/>
      <c r="N1205" s="92"/>
      <c r="O1205" s="92"/>
      <c r="P1205" s="92"/>
      <c r="Q1205" s="92"/>
      <c r="R1205" s="92"/>
      <c r="S1205" s="92"/>
      <c r="T1205" s="92"/>
      <c r="U1205" s="92"/>
      <c r="V1205" s="92"/>
      <c r="W1205" s="92"/>
      <c r="X1205" s="79">
        <v>22000</v>
      </c>
      <c r="Y1205" s="79"/>
      <c r="Z1205" s="79"/>
      <c r="AA1205" s="79"/>
      <c r="AB1205" s="79"/>
      <c r="AC1205" s="80"/>
      <c r="AD1205" s="79">
        <v>16606.240000000002</v>
      </c>
      <c r="AE1205" s="79"/>
      <c r="AF1205" s="79"/>
      <c r="AG1205" s="79"/>
      <c r="AH1205" s="79"/>
      <c r="AI1205" s="80"/>
      <c r="AJ1205" s="71">
        <f t="shared" si="46"/>
        <v>75.482909090909104</v>
      </c>
      <c r="AK1205" s="72"/>
    </row>
    <row r="1206" spans="1:37" ht="18" customHeight="1">
      <c r="A1206" s="118"/>
      <c r="B1206" s="91"/>
      <c r="C1206" s="90">
        <v>133</v>
      </c>
      <c r="D1206" s="90"/>
      <c r="E1206" s="128"/>
      <c r="F1206" s="128"/>
      <c r="G1206" s="91">
        <v>4196</v>
      </c>
      <c r="H1206" s="91"/>
      <c r="I1206" s="91"/>
      <c r="J1206" s="92" t="s">
        <v>69</v>
      </c>
      <c r="K1206" s="92"/>
      <c r="L1206" s="92"/>
      <c r="M1206" s="92"/>
      <c r="N1206" s="92"/>
      <c r="O1206" s="92"/>
      <c r="P1206" s="92"/>
      <c r="Q1206" s="92"/>
      <c r="R1206" s="92"/>
      <c r="S1206" s="92"/>
      <c r="T1206" s="92"/>
      <c r="U1206" s="92"/>
      <c r="V1206" s="92"/>
      <c r="W1206" s="92"/>
      <c r="X1206" s="79">
        <v>56000</v>
      </c>
      <c r="Y1206" s="79"/>
      <c r="Z1206" s="79"/>
      <c r="AA1206" s="79"/>
      <c r="AB1206" s="79"/>
      <c r="AC1206" s="80"/>
      <c r="AD1206" s="79">
        <v>54119.45</v>
      </c>
      <c r="AE1206" s="79"/>
      <c r="AF1206" s="79"/>
      <c r="AG1206" s="79"/>
      <c r="AH1206" s="79"/>
      <c r="AI1206" s="80"/>
      <c r="AJ1206" s="71">
        <f t="shared" si="46"/>
        <v>96.641874999999999</v>
      </c>
      <c r="AK1206" s="72"/>
    </row>
    <row r="1207" spans="1:37" ht="18" customHeight="1">
      <c r="A1207" s="137">
        <v>27</v>
      </c>
      <c r="B1207" s="138"/>
      <c r="C1207" s="114" t="s">
        <v>95</v>
      </c>
      <c r="D1207" s="114"/>
      <c r="E1207" s="114"/>
      <c r="F1207" s="114"/>
      <c r="G1207" s="114"/>
      <c r="H1207" s="114"/>
      <c r="I1207" s="114"/>
      <c r="J1207" s="114"/>
      <c r="K1207" s="114"/>
      <c r="L1207" s="114"/>
      <c r="M1207" s="114"/>
      <c r="N1207" s="114"/>
      <c r="O1207" s="114"/>
      <c r="P1207" s="114"/>
      <c r="Q1207" s="114"/>
      <c r="R1207" s="114"/>
      <c r="S1207" s="114"/>
      <c r="T1207" s="114"/>
      <c r="U1207" s="114"/>
      <c r="V1207" s="114"/>
      <c r="W1207" s="114"/>
      <c r="X1207" s="205">
        <f>X1181+X1187+X1189+X1194+X1199+X1203</f>
        <v>2349400</v>
      </c>
      <c r="Y1207" s="206"/>
      <c r="Z1207" s="206"/>
      <c r="AA1207" s="206"/>
      <c r="AB1207" s="206"/>
      <c r="AC1207" s="207"/>
      <c r="AD1207" s="205">
        <f>AD1181+AD1187+AD1189+AD1194+AD1199+AD1203</f>
        <v>2211378.85</v>
      </c>
      <c r="AE1207" s="206"/>
      <c r="AF1207" s="206"/>
      <c r="AG1207" s="206"/>
      <c r="AH1207" s="206"/>
      <c r="AI1207" s="207"/>
      <c r="AJ1207" s="168">
        <f>AD1207/X1207*100</f>
        <v>94.125259640759353</v>
      </c>
      <c r="AK1207" s="169"/>
    </row>
    <row r="1208" spans="1:37" ht="18" customHeight="1">
      <c r="A1208" s="139"/>
      <c r="B1208" s="140"/>
      <c r="C1208" s="115"/>
      <c r="D1208" s="115"/>
      <c r="E1208" s="115"/>
      <c r="F1208" s="115"/>
      <c r="G1208" s="115"/>
      <c r="H1208" s="115"/>
      <c r="I1208" s="115"/>
      <c r="J1208" s="115"/>
      <c r="K1208" s="115"/>
      <c r="L1208" s="115"/>
      <c r="M1208" s="115"/>
      <c r="N1208" s="115"/>
      <c r="O1208" s="115"/>
      <c r="P1208" s="115"/>
      <c r="Q1208" s="115"/>
      <c r="R1208" s="115"/>
      <c r="S1208" s="115"/>
      <c r="T1208" s="115"/>
      <c r="U1208" s="115"/>
      <c r="V1208" s="115"/>
      <c r="W1208" s="115"/>
      <c r="X1208" s="208"/>
      <c r="Y1208" s="209"/>
      <c r="Z1208" s="209"/>
      <c r="AA1208" s="209"/>
      <c r="AB1208" s="209"/>
      <c r="AC1208" s="210"/>
      <c r="AD1208" s="208"/>
      <c r="AE1208" s="209"/>
      <c r="AF1208" s="209"/>
      <c r="AG1208" s="209"/>
      <c r="AH1208" s="209"/>
      <c r="AI1208" s="210"/>
      <c r="AJ1208" s="170" t="e">
        <f t="shared" si="46"/>
        <v>#DIV/0!</v>
      </c>
      <c r="AK1208" s="171"/>
    </row>
    <row r="1216" spans="1:37" ht="36.75" hidden="1" customHeight="1"/>
    <row r="1217" spans="1:37" ht="18" customHeight="1">
      <c r="A1217" s="88" t="s">
        <v>90</v>
      </c>
      <c r="B1217" s="81"/>
      <c r="C1217" s="81" t="s">
        <v>91</v>
      </c>
      <c r="D1217" s="81"/>
      <c r="E1217" s="203" t="s">
        <v>92</v>
      </c>
      <c r="F1217" s="203"/>
      <c r="G1217" s="81" t="s">
        <v>92</v>
      </c>
      <c r="H1217" s="81"/>
      <c r="I1217" s="81" t="s">
        <v>93</v>
      </c>
      <c r="J1217" s="81"/>
      <c r="K1217" s="81"/>
      <c r="L1217" s="81"/>
      <c r="M1217" s="81"/>
      <c r="N1217" s="81"/>
      <c r="O1217" s="81"/>
      <c r="P1217" s="81"/>
      <c r="Q1217" s="81"/>
      <c r="R1217" s="81"/>
      <c r="S1217" s="81"/>
      <c r="T1217" s="81"/>
      <c r="U1217" s="81"/>
      <c r="V1217" s="81"/>
      <c r="W1217" s="81"/>
      <c r="X1217" s="81" t="s">
        <v>200</v>
      </c>
      <c r="Y1217" s="81"/>
      <c r="Z1217" s="81"/>
      <c r="AA1217" s="81"/>
      <c r="AB1217" s="81"/>
      <c r="AC1217" s="82"/>
      <c r="AD1217" s="81" t="s">
        <v>198</v>
      </c>
      <c r="AE1217" s="81"/>
      <c r="AF1217" s="81"/>
      <c r="AG1217" s="81"/>
      <c r="AH1217" s="81"/>
      <c r="AI1217" s="82"/>
      <c r="AJ1217" s="75" t="s">
        <v>123</v>
      </c>
      <c r="AK1217" s="76"/>
    </row>
    <row r="1218" spans="1:37" ht="18" customHeight="1">
      <c r="A1218" s="89"/>
      <c r="B1218" s="83"/>
      <c r="C1218" s="83"/>
      <c r="D1218" s="83"/>
      <c r="E1218" s="204"/>
      <c r="F1218" s="204"/>
      <c r="G1218" s="83"/>
      <c r="H1218" s="83"/>
      <c r="I1218" s="83"/>
      <c r="J1218" s="83"/>
      <c r="K1218" s="83"/>
      <c r="L1218" s="83"/>
      <c r="M1218" s="83"/>
      <c r="N1218" s="83"/>
      <c r="O1218" s="83"/>
      <c r="P1218" s="83"/>
      <c r="Q1218" s="83"/>
      <c r="R1218" s="83"/>
      <c r="S1218" s="83"/>
      <c r="T1218" s="83"/>
      <c r="U1218" s="83"/>
      <c r="V1218" s="83"/>
      <c r="W1218" s="83"/>
      <c r="X1218" s="83"/>
      <c r="Y1218" s="83"/>
      <c r="Z1218" s="83"/>
      <c r="AA1218" s="83"/>
      <c r="AB1218" s="83"/>
      <c r="AC1218" s="84"/>
      <c r="AD1218" s="83"/>
      <c r="AE1218" s="83"/>
      <c r="AF1218" s="83"/>
      <c r="AG1218" s="83"/>
      <c r="AH1218" s="83"/>
      <c r="AI1218" s="84"/>
      <c r="AJ1218" s="77"/>
      <c r="AK1218" s="78"/>
    </row>
    <row r="1219" spans="1:37" ht="18" customHeight="1">
      <c r="A1219" s="211">
        <v>28</v>
      </c>
      <c r="B1219" s="212"/>
      <c r="C1219" s="221" t="s">
        <v>118</v>
      </c>
      <c r="D1219" s="222"/>
      <c r="E1219" s="222"/>
      <c r="F1219" s="222"/>
      <c r="G1219" s="222"/>
      <c r="H1219" s="222"/>
      <c r="I1219" s="222"/>
      <c r="J1219" s="222"/>
      <c r="K1219" s="222"/>
      <c r="L1219" s="222"/>
      <c r="M1219" s="222"/>
      <c r="N1219" s="222"/>
      <c r="O1219" s="222"/>
      <c r="P1219" s="222"/>
      <c r="Q1219" s="222"/>
      <c r="R1219" s="222"/>
      <c r="S1219" s="222"/>
      <c r="T1219" s="222"/>
      <c r="U1219" s="222"/>
      <c r="V1219" s="222"/>
      <c r="W1219" s="222"/>
      <c r="X1219" s="222"/>
      <c r="Y1219" s="222"/>
      <c r="Z1219" s="222"/>
      <c r="AA1219" s="222"/>
      <c r="AB1219" s="222"/>
      <c r="AC1219" s="222"/>
      <c r="AD1219" s="222"/>
      <c r="AE1219" s="222"/>
      <c r="AF1219" s="222"/>
      <c r="AG1219" s="222"/>
      <c r="AH1219" s="222"/>
      <c r="AI1219" s="222"/>
      <c r="AJ1219" s="222"/>
      <c r="AK1219" s="223"/>
    </row>
    <row r="1220" spans="1:37" ht="18" customHeight="1">
      <c r="A1220" s="213"/>
      <c r="B1220" s="214"/>
      <c r="C1220" s="224"/>
      <c r="D1220" s="225"/>
      <c r="E1220" s="225"/>
      <c r="F1220" s="225"/>
      <c r="G1220" s="225"/>
      <c r="H1220" s="225"/>
      <c r="I1220" s="225"/>
      <c r="J1220" s="225"/>
      <c r="K1220" s="225"/>
      <c r="L1220" s="225"/>
      <c r="M1220" s="225"/>
      <c r="N1220" s="225"/>
      <c r="O1220" s="225"/>
      <c r="P1220" s="225"/>
      <c r="Q1220" s="225"/>
      <c r="R1220" s="225"/>
      <c r="S1220" s="225"/>
      <c r="T1220" s="225"/>
      <c r="U1220" s="225"/>
      <c r="V1220" s="225"/>
      <c r="W1220" s="225"/>
      <c r="X1220" s="225"/>
      <c r="Y1220" s="225"/>
      <c r="Z1220" s="225"/>
      <c r="AA1220" s="225"/>
      <c r="AB1220" s="225"/>
      <c r="AC1220" s="225"/>
      <c r="AD1220" s="225"/>
      <c r="AE1220" s="225"/>
      <c r="AF1220" s="225"/>
      <c r="AG1220" s="225"/>
      <c r="AH1220" s="225"/>
      <c r="AI1220" s="225"/>
      <c r="AJ1220" s="225"/>
      <c r="AK1220" s="226"/>
    </row>
    <row r="1221" spans="1:37" ht="18" customHeight="1">
      <c r="A1221" s="116"/>
      <c r="B1221" s="117"/>
      <c r="C1221" s="122"/>
      <c r="D1221" s="122"/>
      <c r="E1221" s="127">
        <v>411</v>
      </c>
      <c r="F1221" s="127"/>
      <c r="G1221" s="215" t="s">
        <v>33</v>
      </c>
      <c r="H1221" s="215"/>
      <c r="I1221" s="215"/>
      <c r="J1221" s="215"/>
      <c r="K1221" s="215"/>
      <c r="L1221" s="215"/>
      <c r="M1221" s="215"/>
      <c r="N1221" s="215"/>
      <c r="O1221" s="215"/>
      <c r="P1221" s="215"/>
      <c r="Q1221" s="215"/>
      <c r="R1221" s="215"/>
      <c r="S1221" s="215"/>
      <c r="T1221" s="215"/>
      <c r="U1221" s="215"/>
      <c r="V1221" s="215"/>
      <c r="W1221" s="215"/>
      <c r="X1221" s="85">
        <f>SUM(X1222:X1226)</f>
        <v>363000</v>
      </c>
      <c r="Y1221" s="86"/>
      <c r="Z1221" s="86"/>
      <c r="AA1221" s="86"/>
      <c r="AB1221" s="86"/>
      <c r="AC1221" s="87"/>
      <c r="AD1221" s="85">
        <f>SUM(AD1222:AD1226)</f>
        <v>353602.77</v>
      </c>
      <c r="AE1221" s="86"/>
      <c r="AF1221" s="86"/>
      <c r="AG1221" s="86"/>
      <c r="AH1221" s="86"/>
      <c r="AI1221" s="87"/>
      <c r="AJ1221" s="73">
        <f t="shared" ref="AJ1221:AJ1241" si="47">AD1221/X1221*100</f>
        <v>97.411231404958684</v>
      </c>
      <c r="AK1221" s="74"/>
    </row>
    <row r="1222" spans="1:37" ht="18" customHeight="1">
      <c r="A1222" s="118"/>
      <c r="B1222" s="91"/>
      <c r="C1222" s="90">
        <v>133</v>
      </c>
      <c r="D1222" s="90"/>
      <c r="E1222" s="128"/>
      <c r="F1222" s="128"/>
      <c r="G1222" s="91">
        <v>4111</v>
      </c>
      <c r="H1222" s="91"/>
      <c r="I1222" s="91"/>
      <c r="J1222" s="92" t="s">
        <v>34</v>
      </c>
      <c r="K1222" s="92"/>
      <c r="L1222" s="92"/>
      <c r="M1222" s="92"/>
      <c r="N1222" s="92"/>
      <c r="O1222" s="92"/>
      <c r="P1222" s="92"/>
      <c r="Q1222" s="92"/>
      <c r="R1222" s="92"/>
      <c r="S1222" s="92"/>
      <c r="T1222" s="92"/>
      <c r="U1222" s="92"/>
      <c r="V1222" s="92"/>
      <c r="W1222" s="92"/>
      <c r="X1222" s="79">
        <v>212300</v>
      </c>
      <c r="Y1222" s="79"/>
      <c r="Z1222" s="79"/>
      <c r="AA1222" s="79"/>
      <c r="AB1222" s="79"/>
      <c r="AC1222" s="80"/>
      <c r="AD1222" s="79">
        <v>211030.64</v>
      </c>
      <c r="AE1222" s="79"/>
      <c r="AF1222" s="79"/>
      <c r="AG1222" s="79"/>
      <c r="AH1222" s="79"/>
      <c r="AI1222" s="80"/>
      <c r="AJ1222" s="71">
        <f t="shared" si="47"/>
        <v>99.402091380122471</v>
      </c>
      <c r="AK1222" s="72"/>
    </row>
    <row r="1223" spans="1:37" ht="18" customHeight="1">
      <c r="A1223" s="118"/>
      <c r="B1223" s="91"/>
      <c r="C1223" s="90">
        <v>133</v>
      </c>
      <c r="D1223" s="90"/>
      <c r="E1223" s="128"/>
      <c r="F1223" s="128"/>
      <c r="G1223" s="91">
        <v>4112</v>
      </c>
      <c r="H1223" s="91"/>
      <c r="I1223" s="91"/>
      <c r="J1223" s="217" t="s">
        <v>35</v>
      </c>
      <c r="K1223" s="217"/>
      <c r="L1223" s="217"/>
      <c r="M1223" s="217"/>
      <c r="N1223" s="217"/>
      <c r="O1223" s="217"/>
      <c r="P1223" s="217"/>
      <c r="Q1223" s="217"/>
      <c r="R1223" s="217"/>
      <c r="S1223" s="217"/>
      <c r="T1223" s="217"/>
      <c r="U1223" s="217"/>
      <c r="V1223" s="217"/>
      <c r="W1223" s="217"/>
      <c r="X1223" s="79">
        <v>33500</v>
      </c>
      <c r="Y1223" s="79"/>
      <c r="Z1223" s="79"/>
      <c r="AA1223" s="79"/>
      <c r="AB1223" s="79"/>
      <c r="AC1223" s="80"/>
      <c r="AD1223" s="79">
        <v>31409.040000000001</v>
      </c>
      <c r="AE1223" s="79"/>
      <c r="AF1223" s="79"/>
      <c r="AG1223" s="79"/>
      <c r="AH1223" s="79"/>
      <c r="AI1223" s="80"/>
      <c r="AJ1223" s="71">
        <f t="shared" si="47"/>
        <v>93.758328358208956</v>
      </c>
      <c r="AK1223" s="72"/>
    </row>
    <row r="1224" spans="1:37" ht="18" customHeight="1">
      <c r="A1224" s="118"/>
      <c r="B1224" s="91"/>
      <c r="C1224" s="90">
        <v>133</v>
      </c>
      <c r="D1224" s="90"/>
      <c r="E1224" s="128"/>
      <c r="F1224" s="128"/>
      <c r="G1224" s="91">
        <v>4113</v>
      </c>
      <c r="H1224" s="91"/>
      <c r="I1224" s="91"/>
      <c r="J1224" s="92" t="s">
        <v>36</v>
      </c>
      <c r="K1224" s="92"/>
      <c r="L1224" s="92"/>
      <c r="M1224" s="92"/>
      <c r="N1224" s="92"/>
      <c r="O1224" s="92"/>
      <c r="P1224" s="92"/>
      <c r="Q1224" s="92"/>
      <c r="R1224" s="92"/>
      <c r="S1224" s="92"/>
      <c r="T1224" s="92"/>
      <c r="U1224" s="92"/>
      <c r="V1224" s="92"/>
      <c r="W1224" s="92"/>
      <c r="X1224" s="79">
        <v>78700</v>
      </c>
      <c r="Y1224" s="79"/>
      <c r="Z1224" s="79"/>
      <c r="AA1224" s="79"/>
      <c r="AB1224" s="79"/>
      <c r="AC1224" s="80"/>
      <c r="AD1224" s="79">
        <v>76469.460000000006</v>
      </c>
      <c r="AE1224" s="79"/>
      <c r="AF1224" s="79"/>
      <c r="AG1224" s="79"/>
      <c r="AH1224" s="79"/>
      <c r="AI1224" s="80"/>
      <c r="AJ1224" s="71">
        <f t="shared" si="47"/>
        <v>97.165768742058461</v>
      </c>
      <c r="AK1224" s="72"/>
    </row>
    <row r="1225" spans="1:37" ht="18" customHeight="1">
      <c r="A1225" s="118"/>
      <c r="B1225" s="91"/>
      <c r="C1225" s="90">
        <v>133</v>
      </c>
      <c r="D1225" s="90"/>
      <c r="E1225" s="128"/>
      <c r="F1225" s="128"/>
      <c r="G1225" s="91">
        <v>4114</v>
      </c>
      <c r="H1225" s="91"/>
      <c r="I1225" s="91"/>
      <c r="J1225" s="92" t="s">
        <v>37</v>
      </c>
      <c r="K1225" s="92"/>
      <c r="L1225" s="92"/>
      <c r="M1225" s="92"/>
      <c r="N1225" s="92"/>
      <c r="O1225" s="92"/>
      <c r="P1225" s="92"/>
      <c r="Q1225" s="92"/>
      <c r="R1225" s="92"/>
      <c r="S1225" s="92"/>
      <c r="T1225" s="92"/>
      <c r="U1225" s="92"/>
      <c r="V1225" s="92"/>
      <c r="W1225" s="92"/>
      <c r="X1225" s="79">
        <v>33400</v>
      </c>
      <c r="Y1225" s="79"/>
      <c r="Z1225" s="79"/>
      <c r="AA1225" s="79"/>
      <c r="AB1225" s="79"/>
      <c r="AC1225" s="80"/>
      <c r="AD1225" s="79">
        <v>30050.83</v>
      </c>
      <c r="AE1225" s="79"/>
      <c r="AF1225" s="79"/>
      <c r="AG1225" s="79"/>
      <c r="AH1225" s="79"/>
      <c r="AI1225" s="80"/>
      <c r="AJ1225" s="71">
        <f t="shared" si="47"/>
        <v>89.972544910179636</v>
      </c>
      <c r="AK1225" s="72"/>
    </row>
    <row r="1226" spans="1:37" ht="18" customHeight="1">
      <c r="A1226" s="121"/>
      <c r="B1226" s="67"/>
      <c r="C1226" s="66">
        <v>133</v>
      </c>
      <c r="D1226" s="66"/>
      <c r="E1226" s="130"/>
      <c r="F1226" s="130"/>
      <c r="G1226" s="67">
        <v>4115</v>
      </c>
      <c r="H1226" s="67"/>
      <c r="I1226" s="67"/>
      <c r="J1226" s="68" t="s">
        <v>38</v>
      </c>
      <c r="K1226" s="68"/>
      <c r="L1226" s="68"/>
      <c r="M1226" s="68"/>
      <c r="N1226" s="68"/>
      <c r="O1226" s="68"/>
      <c r="P1226" s="68"/>
      <c r="Q1226" s="68"/>
      <c r="R1226" s="68"/>
      <c r="S1226" s="68"/>
      <c r="T1226" s="68"/>
      <c r="U1226" s="68"/>
      <c r="V1226" s="68"/>
      <c r="W1226" s="68"/>
      <c r="X1226" s="69">
        <v>5100</v>
      </c>
      <c r="Y1226" s="69"/>
      <c r="Z1226" s="69"/>
      <c r="AA1226" s="69"/>
      <c r="AB1226" s="69"/>
      <c r="AC1226" s="70"/>
      <c r="AD1226" s="69">
        <v>4642.8</v>
      </c>
      <c r="AE1226" s="69"/>
      <c r="AF1226" s="69"/>
      <c r="AG1226" s="69"/>
      <c r="AH1226" s="69"/>
      <c r="AI1226" s="70"/>
      <c r="AJ1226" s="71">
        <f t="shared" si="47"/>
        <v>91.035294117647055</v>
      </c>
      <c r="AK1226" s="72"/>
    </row>
    <row r="1227" spans="1:37" ht="18" customHeight="1">
      <c r="A1227" s="116"/>
      <c r="B1227" s="117"/>
      <c r="C1227" s="122"/>
      <c r="D1227" s="122"/>
      <c r="E1227" s="127">
        <v>412</v>
      </c>
      <c r="F1227" s="127"/>
      <c r="G1227" s="216" t="s">
        <v>39</v>
      </c>
      <c r="H1227" s="216"/>
      <c r="I1227" s="216"/>
      <c r="J1227" s="216"/>
      <c r="K1227" s="216"/>
      <c r="L1227" s="216"/>
      <c r="M1227" s="216"/>
      <c r="N1227" s="216"/>
      <c r="O1227" s="216"/>
      <c r="P1227" s="216"/>
      <c r="Q1227" s="216"/>
      <c r="R1227" s="216"/>
      <c r="S1227" s="216"/>
      <c r="T1227" s="216"/>
      <c r="U1227" s="216"/>
      <c r="V1227" s="216"/>
      <c r="W1227" s="216"/>
      <c r="X1227" s="85">
        <f>SUM(X1228:X1228)</f>
        <v>14700</v>
      </c>
      <c r="Y1227" s="86"/>
      <c r="Z1227" s="86"/>
      <c r="AA1227" s="86"/>
      <c r="AB1227" s="86"/>
      <c r="AC1227" s="87"/>
      <c r="AD1227" s="85">
        <f>SUM(AD1228:AD1228)</f>
        <v>11585.43</v>
      </c>
      <c r="AE1227" s="86"/>
      <c r="AF1227" s="86"/>
      <c r="AG1227" s="86"/>
      <c r="AH1227" s="86"/>
      <c r="AI1227" s="87"/>
      <c r="AJ1227" s="73">
        <f t="shared" si="47"/>
        <v>78.812448979591849</v>
      </c>
      <c r="AK1227" s="74"/>
    </row>
    <row r="1228" spans="1:37" ht="18" customHeight="1">
      <c r="A1228" s="118"/>
      <c r="B1228" s="91"/>
      <c r="C1228" s="90">
        <v>133</v>
      </c>
      <c r="D1228" s="90"/>
      <c r="E1228" s="128"/>
      <c r="F1228" s="128"/>
      <c r="G1228" s="91">
        <v>4123</v>
      </c>
      <c r="H1228" s="91"/>
      <c r="I1228" s="91"/>
      <c r="J1228" s="92" t="s">
        <v>40</v>
      </c>
      <c r="K1228" s="92"/>
      <c r="L1228" s="92"/>
      <c r="M1228" s="92"/>
      <c r="N1228" s="92"/>
      <c r="O1228" s="92"/>
      <c r="P1228" s="92"/>
      <c r="Q1228" s="92"/>
      <c r="R1228" s="92"/>
      <c r="S1228" s="92"/>
      <c r="T1228" s="92"/>
      <c r="U1228" s="92"/>
      <c r="V1228" s="92"/>
      <c r="W1228" s="92"/>
      <c r="X1228" s="79">
        <v>14700</v>
      </c>
      <c r="Y1228" s="79"/>
      <c r="Z1228" s="79"/>
      <c r="AA1228" s="79"/>
      <c r="AB1228" s="79"/>
      <c r="AC1228" s="80"/>
      <c r="AD1228" s="79">
        <v>11585.43</v>
      </c>
      <c r="AE1228" s="79"/>
      <c r="AF1228" s="79"/>
      <c r="AG1228" s="79"/>
      <c r="AH1228" s="79"/>
      <c r="AI1228" s="80"/>
      <c r="AJ1228" s="71">
        <f t="shared" si="47"/>
        <v>78.812448979591849</v>
      </c>
      <c r="AK1228" s="72"/>
    </row>
    <row r="1229" spans="1:37" ht="18" customHeight="1">
      <c r="A1229" s="116"/>
      <c r="B1229" s="117"/>
      <c r="C1229" s="122"/>
      <c r="D1229" s="122"/>
      <c r="E1229" s="127">
        <v>413</v>
      </c>
      <c r="F1229" s="127"/>
      <c r="G1229" s="216" t="s">
        <v>44</v>
      </c>
      <c r="H1229" s="216"/>
      <c r="I1229" s="216"/>
      <c r="J1229" s="216"/>
      <c r="K1229" s="216"/>
      <c r="L1229" s="216"/>
      <c r="M1229" s="216"/>
      <c r="N1229" s="216"/>
      <c r="O1229" s="216"/>
      <c r="P1229" s="216"/>
      <c r="Q1229" s="216"/>
      <c r="R1229" s="216"/>
      <c r="S1229" s="216"/>
      <c r="T1229" s="216"/>
      <c r="U1229" s="216"/>
      <c r="V1229" s="216"/>
      <c r="W1229" s="216"/>
      <c r="X1229" s="85">
        <f>SUM(X1230:X1231)</f>
        <v>8000</v>
      </c>
      <c r="Y1229" s="86"/>
      <c r="Z1229" s="86"/>
      <c r="AA1229" s="86"/>
      <c r="AB1229" s="86"/>
      <c r="AC1229" s="87"/>
      <c r="AD1229" s="85">
        <f>SUM(AD1230:AD1231)</f>
        <v>6578.86</v>
      </c>
      <c r="AE1229" s="86"/>
      <c r="AF1229" s="86"/>
      <c r="AG1229" s="86"/>
      <c r="AH1229" s="86"/>
      <c r="AI1229" s="87"/>
      <c r="AJ1229" s="73">
        <f t="shared" si="47"/>
        <v>82.235749999999996</v>
      </c>
      <c r="AK1229" s="74"/>
    </row>
    <row r="1230" spans="1:37" ht="18" customHeight="1">
      <c r="A1230" s="269"/>
      <c r="B1230" s="270"/>
      <c r="C1230" s="90">
        <v>133</v>
      </c>
      <c r="D1230" s="90"/>
      <c r="E1230" s="131"/>
      <c r="F1230" s="131"/>
      <c r="G1230" s="91">
        <v>4131</v>
      </c>
      <c r="H1230" s="91"/>
      <c r="I1230" s="91"/>
      <c r="J1230" s="92" t="s">
        <v>45</v>
      </c>
      <c r="K1230" s="92"/>
      <c r="L1230" s="92"/>
      <c r="M1230" s="92"/>
      <c r="N1230" s="92"/>
      <c r="O1230" s="92"/>
      <c r="P1230" s="92"/>
      <c r="Q1230" s="92"/>
      <c r="R1230" s="92"/>
      <c r="S1230" s="92"/>
      <c r="T1230" s="92"/>
      <c r="U1230" s="92"/>
      <c r="V1230" s="92"/>
      <c r="W1230" s="92"/>
      <c r="X1230" s="79">
        <v>7000</v>
      </c>
      <c r="Y1230" s="79"/>
      <c r="Z1230" s="79"/>
      <c r="AA1230" s="79"/>
      <c r="AB1230" s="79"/>
      <c r="AC1230" s="80"/>
      <c r="AD1230" s="79">
        <v>5988.86</v>
      </c>
      <c r="AE1230" s="79"/>
      <c r="AF1230" s="79"/>
      <c r="AG1230" s="79"/>
      <c r="AH1230" s="79"/>
      <c r="AI1230" s="80"/>
      <c r="AJ1230" s="71">
        <f t="shared" si="47"/>
        <v>85.555142857142854</v>
      </c>
      <c r="AK1230" s="72"/>
    </row>
    <row r="1231" spans="1:37" ht="18" customHeight="1">
      <c r="A1231" s="269"/>
      <c r="B1231" s="270"/>
      <c r="C1231" s="90">
        <v>133</v>
      </c>
      <c r="D1231" s="90"/>
      <c r="E1231" s="131"/>
      <c r="F1231" s="131"/>
      <c r="G1231" s="91">
        <v>4133</v>
      </c>
      <c r="H1231" s="91"/>
      <c r="I1231" s="91"/>
      <c r="J1231" s="92" t="s">
        <v>46</v>
      </c>
      <c r="K1231" s="92"/>
      <c r="L1231" s="92"/>
      <c r="M1231" s="92"/>
      <c r="N1231" s="92"/>
      <c r="O1231" s="92"/>
      <c r="P1231" s="92"/>
      <c r="Q1231" s="92"/>
      <c r="R1231" s="92"/>
      <c r="S1231" s="92"/>
      <c r="T1231" s="92"/>
      <c r="U1231" s="92"/>
      <c r="V1231" s="92"/>
      <c r="W1231" s="92"/>
      <c r="X1231" s="79">
        <v>1000</v>
      </c>
      <c r="Y1231" s="79"/>
      <c r="Z1231" s="79"/>
      <c r="AA1231" s="79"/>
      <c r="AB1231" s="79"/>
      <c r="AC1231" s="80"/>
      <c r="AD1231" s="79">
        <v>590</v>
      </c>
      <c r="AE1231" s="79"/>
      <c r="AF1231" s="79"/>
      <c r="AG1231" s="79"/>
      <c r="AH1231" s="79"/>
      <c r="AI1231" s="80"/>
      <c r="AJ1231" s="71">
        <f t="shared" si="47"/>
        <v>59</v>
      </c>
      <c r="AK1231" s="72"/>
    </row>
    <row r="1232" spans="1:37" ht="18" customHeight="1">
      <c r="A1232" s="116"/>
      <c r="B1232" s="117"/>
      <c r="C1232" s="122"/>
      <c r="D1232" s="122"/>
      <c r="E1232" s="127">
        <v>414</v>
      </c>
      <c r="F1232" s="127"/>
      <c r="G1232" s="216" t="s">
        <v>49</v>
      </c>
      <c r="H1232" s="216"/>
      <c r="I1232" s="216"/>
      <c r="J1232" s="216"/>
      <c r="K1232" s="216"/>
      <c r="L1232" s="216"/>
      <c r="M1232" s="216"/>
      <c r="N1232" s="216"/>
      <c r="O1232" s="216"/>
      <c r="P1232" s="216"/>
      <c r="Q1232" s="216"/>
      <c r="R1232" s="216"/>
      <c r="S1232" s="216"/>
      <c r="T1232" s="216"/>
      <c r="U1232" s="216"/>
      <c r="V1232" s="216"/>
      <c r="W1232" s="216"/>
      <c r="X1232" s="85">
        <f>SUM(X1233:X1237)</f>
        <v>139000</v>
      </c>
      <c r="Y1232" s="86"/>
      <c r="Z1232" s="86"/>
      <c r="AA1232" s="86"/>
      <c r="AB1232" s="86"/>
      <c r="AC1232" s="87"/>
      <c r="AD1232" s="85">
        <f>SUM(AD1233:AD1237)</f>
        <v>127902.68000000001</v>
      </c>
      <c r="AE1232" s="86"/>
      <c r="AF1232" s="86"/>
      <c r="AG1232" s="86"/>
      <c r="AH1232" s="86"/>
      <c r="AI1232" s="87"/>
      <c r="AJ1232" s="73">
        <f t="shared" si="47"/>
        <v>92.016316546762596</v>
      </c>
      <c r="AK1232" s="74"/>
    </row>
    <row r="1233" spans="1:37" ht="18" customHeight="1">
      <c r="A1233" s="269"/>
      <c r="B1233" s="270"/>
      <c r="C1233" s="90">
        <v>133</v>
      </c>
      <c r="D1233" s="90"/>
      <c r="E1233" s="131"/>
      <c r="F1233" s="131"/>
      <c r="G1233" s="91">
        <v>4141</v>
      </c>
      <c r="H1233" s="91"/>
      <c r="I1233" s="91"/>
      <c r="J1233" s="92" t="s">
        <v>50</v>
      </c>
      <c r="K1233" s="92"/>
      <c r="L1233" s="92"/>
      <c r="M1233" s="92"/>
      <c r="N1233" s="92"/>
      <c r="O1233" s="92"/>
      <c r="P1233" s="92"/>
      <c r="Q1233" s="92"/>
      <c r="R1233" s="92"/>
      <c r="S1233" s="92"/>
      <c r="T1233" s="92"/>
      <c r="U1233" s="92"/>
      <c r="V1233" s="92"/>
      <c r="W1233" s="92"/>
      <c r="X1233" s="79">
        <v>2000</v>
      </c>
      <c r="Y1233" s="79"/>
      <c r="Z1233" s="79"/>
      <c r="AA1233" s="79"/>
      <c r="AB1233" s="79"/>
      <c r="AC1233" s="80"/>
      <c r="AD1233" s="79">
        <v>911.83</v>
      </c>
      <c r="AE1233" s="79"/>
      <c r="AF1233" s="79"/>
      <c r="AG1233" s="79"/>
      <c r="AH1233" s="79"/>
      <c r="AI1233" s="80"/>
      <c r="AJ1233" s="71">
        <f t="shared" si="47"/>
        <v>45.591500000000003</v>
      </c>
      <c r="AK1233" s="72"/>
    </row>
    <row r="1234" spans="1:37" ht="18" customHeight="1">
      <c r="A1234" s="269"/>
      <c r="B1234" s="270"/>
      <c r="C1234" s="90">
        <v>460</v>
      </c>
      <c r="D1234" s="90"/>
      <c r="E1234" s="131"/>
      <c r="F1234" s="131"/>
      <c r="G1234" s="91">
        <v>4143</v>
      </c>
      <c r="H1234" s="91"/>
      <c r="I1234" s="91"/>
      <c r="J1234" s="92" t="s">
        <v>52</v>
      </c>
      <c r="K1234" s="92"/>
      <c r="L1234" s="92"/>
      <c r="M1234" s="92"/>
      <c r="N1234" s="92"/>
      <c r="O1234" s="92"/>
      <c r="P1234" s="92"/>
      <c r="Q1234" s="92"/>
      <c r="R1234" s="92"/>
      <c r="S1234" s="92"/>
      <c r="T1234" s="92"/>
      <c r="U1234" s="92"/>
      <c r="V1234" s="92"/>
      <c r="W1234" s="92"/>
      <c r="X1234" s="79">
        <v>2500</v>
      </c>
      <c r="Y1234" s="79"/>
      <c r="Z1234" s="79"/>
      <c r="AA1234" s="79"/>
      <c r="AB1234" s="79"/>
      <c r="AC1234" s="80"/>
      <c r="AD1234" s="79">
        <v>2208.11</v>
      </c>
      <c r="AE1234" s="79"/>
      <c r="AF1234" s="79"/>
      <c r="AG1234" s="79"/>
      <c r="AH1234" s="79"/>
      <c r="AI1234" s="80"/>
      <c r="AJ1234" s="71">
        <f t="shared" si="47"/>
        <v>88.324399999999997</v>
      </c>
      <c r="AK1234" s="72"/>
    </row>
    <row r="1235" spans="1:37" ht="18" customHeight="1">
      <c r="A1235" s="118"/>
      <c r="B1235" s="91"/>
      <c r="C1235" s="90">
        <v>133</v>
      </c>
      <c r="D1235" s="90"/>
      <c r="E1235" s="128"/>
      <c r="F1235" s="128"/>
      <c r="G1235" s="91">
        <v>4146</v>
      </c>
      <c r="H1235" s="91"/>
      <c r="I1235" s="91"/>
      <c r="J1235" s="292" t="s">
        <v>54</v>
      </c>
      <c r="K1235" s="292"/>
      <c r="L1235" s="292"/>
      <c r="M1235" s="292"/>
      <c r="N1235" s="292"/>
      <c r="O1235" s="292"/>
      <c r="P1235" s="292"/>
      <c r="Q1235" s="292"/>
      <c r="R1235" s="292"/>
      <c r="S1235" s="292"/>
      <c r="T1235" s="292"/>
      <c r="U1235" s="292"/>
      <c r="V1235" s="292"/>
      <c r="W1235" s="292"/>
      <c r="X1235" s="79">
        <v>121000</v>
      </c>
      <c r="Y1235" s="79"/>
      <c r="Z1235" s="79"/>
      <c r="AA1235" s="79"/>
      <c r="AB1235" s="79"/>
      <c r="AC1235" s="80"/>
      <c r="AD1235" s="79">
        <v>120659.38</v>
      </c>
      <c r="AE1235" s="79"/>
      <c r="AF1235" s="79"/>
      <c r="AG1235" s="79"/>
      <c r="AH1235" s="79"/>
      <c r="AI1235" s="80"/>
      <c r="AJ1235" s="71">
        <f t="shared" si="47"/>
        <v>99.718495867768596</v>
      </c>
      <c r="AK1235" s="72"/>
    </row>
    <row r="1236" spans="1:37" ht="18" customHeight="1">
      <c r="A1236" s="119"/>
      <c r="B1236" s="120"/>
      <c r="C1236" s="93">
        <v>133</v>
      </c>
      <c r="D1236" s="94"/>
      <c r="E1236" s="129"/>
      <c r="F1236" s="129"/>
      <c r="G1236" s="262">
        <v>4148</v>
      </c>
      <c r="H1236" s="263"/>
      <c r="I1236" s="264"/>
      <c r="J1236" s="104" t="s">
        <v>56</v>
      </c>
      <c r="K1236" s="105"/>
      <c r="L1236" s="105"/>
      <c r="M1236" s="105"/>
      <c r="N1236" s="105"/>
      <c r="O1236" s="105"/>
      <c r="P1236" s="105"/>
      <c r="Q1236" s="105"/>
      <c r="R1236" s="105"/>
      <c r="S1236" s="105"/>
      <c r="T1236" s="105"/>
      <c r="U1236" s="105"/>
      <c r="V1236" s="105"/>
      <c r="W1236" s="106"/>
      <c r="X1236" s="100">
        <v>2500</v>
      </c>
      <c r="Y1236" s="101"/>
      <c r="Z1236" s="101"/>
      <c r="AA1236" s="101"/>
      <c r="AB1236" s="101"/>
      <c r="AC1236" s="102"/>
      <c r="AD1236" s="103">
        <v>791.7</v>
      </c>
      <c r="AE1236" s="101"/>
      <c r="AF1236" s="101"/>
      <c r="AG1236" s="101"/>
      <c r="AH1236" s="101"/>
      <c r="AI1236" s="102"/>
      <c r="AJ1236" s="71">
        <f>AD1236/X1236*100</f>
        <v>31.668000000000003</v>
      </c>
      <c r="AK1236" s="72"/>
    </row>
    <row r="1237" spans="1:37" ht="18" customHeight="1">
      <c r="A1237" s="121"/>
      <c r="B1237" s="67"/>
      <c r="C1237" s="66">
        <v>133</v>
      </c>
      <c r="D1237" s="66"/>
      <c r="E1237" s="130"/>
      <c r="F1237" s="130"/>
      <c r="G1237" s="67">
        <v>4149</v>
      </c>
      <c r="H1237" s="67"/>
      <c r="I1237" s="67"/>
      <c r="J1237" s="68" t="s">
        <v>57</v>
      </c>
      <c r="K1237" s="68"/>
      <c r="L1237" s="68"/>
      <c r="M1237" s="68"/>
      <c r="N1237" s="68"/>
      <c r="O1237" s="68"/>
      <c r="P1237" s="68"/>
      <c r="Q1237" s="68"/>
      <c r="R1237" s="68"/>
      <c r="S1237" s="68"/>
      <c r="T1237" s="68"/>
      <c r="U1237" s="68"/>
      <c r="V1237" s="68"/>
      <c r="W1237" s="68"/>
      <c r="X1237" s="69">
        <v>11000</v>
      </c>
      <c r="Y1237" s="69"/>
      <c r="Z1237" s="69"/>
      <c r="AA1237" s="69"/>
      <c r="AB1237" s="69"/>
      <c r="AC1237" s="70"/>
      <c r="AD1237" s="69">
        <v>3331.66</v>
      </c>
      <c r="AE1237" s="69"/>
      <c r="AF1237" s="69"/>
      <c r="AG1237" s="69"/>
      <c r="AH1237" s="69"/>
      <c r="AI1237" s="70"/>
      <c r="AJ1237" s="71">
        <f t="shared" si="47"/>
        <v>30.287818181818182</v>
      </c>
      <c r="AK1237" s="72"/>
    </row>
    <row r="1238" spans="1:37" ht="18" customHeight="1">
      <c r="A1238" s="529"/>
      <c r="B1238" s="530"/>
      <c r="C1238" s="370"/>
      <c r="D1238" s="370"/>
      <c r="E1238" s="367">
        <v>419</v>
      </c>
      <c r="F1238" s="367"/>
      <c r="G1238" s="357" t="s">
        <v>66</v>
      </c>
      <c r="H1238" s="358"/>
      <c r="I1238" s="358"/>
      <c r="J1238" s="358"/>
      <c r="K1238" s="358"/>
      <c r="L1238" s="358"/>
      <c r="M1238" s="358"/>
      <c r="N1238" s="358"/>
      <c r="O1238" s="358"/>
      <c r="P1238" s="358"/>
      <c r="Q1238" s="358"/>
      <c r="R1238" s="358"/>
      <c r="S1238" s="358"/>
      <c r="T1238" s="358"/>
      <c r="U1238" s="358"/>
      <c r="V1238" s="358"/>
      <c r="W1238" s="359"/>
      <c r="X1238" s="107">
        <f>X1239</f>
        <v>7900</v>
      </c>
      <c r="Y1238" s="108"/>
      <c r="Z1238" s="108"/>
      <c r="AA1238" s="108"/>
      <c r="AB1238" s="108"/>
      <c r="AC1238" s="109"/>
      <c r="AD1238" s="107">
        <f>AD1239</f>
        <v>3630</v>
      </c>
      <c r="AE1238" s="108"/>
      <c r="AF1238" s="108"/>
      <c r="AG1238" s="108"/>
      <c r="AH1238" s="108"/>
      <c r="AI1238" s="109"/>
      <c r="AJ1238" s="73">
        <f t="shared" si="47"/>
        <v>45.949367088607595</v>
      </c>
      <c r="AK1238" s="74"/>
    </row>
    <row r="1239" spans="1:37" ht="18" customHeight="1">
      <c r="A1239" s="551"/>
      <c r="B1239" s="265"/>
      <c r="C1239" s="293">
        <v>133</v>
      </c>
      <c r="D1239" s="294"/>
      <c r="E1239" s="552"/>
      <c r="F1239" s="552"/>
      <c r="G1239" s="295">
        <v>4193</v>
      </c>
      <c r="H1239" s="296"/>
      <c r="I1239" s="296"/>
      <c r="J1239" s="110" t="s">
        <v>192</v>
      </c>
      <c r="K1239" s="110"/>
      <c r="L1239" s="110"/>
      <c r="M1239" s="110"/>
      <c r="N1239" s="110"/>
      <c r="O1239" s="110"/>
      <c r="P1239" s="110"/>
      <c r="Q1239" s="110"/>
      <c r="R1239" s="110"/>
      <c r="S1239" s="110"/>
      <c r="T1239" s="110"/>
      <c r="U1239" s="110"/>
      <c r="V1239" s="110"/>
      <c r="W1239" s="111"/>
      <c r="X1239" s="112">
        <v>7900</v>
      </c>
      <c r="Y1239" s="98"/>
      <c r="Z1239" s="98"/>
      <c r="AA1239" s="98"/>
      <c r="AB1239" s="98"/>
      <c r="AC1239" s="99"/>
      <c r="AD1239" s="97">
        <v>3630</v>
      </c>
      <c r="AE1239" s="98"/>
      <c r="AF1239" s="98"/>
      <c r="AG1239" s="98"/>
      <c r="AH1239" s="98"/>
      <c r="AI1239" s="99"/>
      <c r="AJ1239" s="71">
        <f>AD1239/X1239*100</f>
        <v>45.949367088607595</v>
      </c>
      <c r="AK1239" s="72"/>
    </row>
    <row r="1240" spans="1:37" ht="18" customHeight="1">
      <c r="A1240" s="137">
        <v>28</v>
      </c>
      <c r="B1240" s="138"/>
      <c r="C1240" s="114" t="s">
        <v>95</v>
      </c>
      <c r="D1240" s="114"/>
      <c r="E1240" s="114"/>
      <c r="F1240" s="114"/>
      <c r="G1240" s="114"/>
      <c r="H1240" s="114"/>
      <c r="I1240" s="114"/>
      <c r="J1240" s="114"/>
      <c r="K1240" s="114"/>
      <c r="L1240" s="114"/>
      <c r="M1240" s="114"/>
      <c r="N1240" s="114"/>
      <c r="O1240" s="114"/>
      <c r="P1240" s="114"/>
      <c r="Q1240" s="114"/>
      <c r="R1240" s="114"/>
      <c r="S1240" s="114"/>
      <c r="T1240" s="114"/>
      <c r="U1240" s="114"/>
      <c r="V1240" s="114"/>
      <c r="W1240" s="114"/>
      <c r="X1240" s="205">
        <f>X1221+X1227+X1229+X1232+X1238</f>
        <v>532600</v>
      </c>
      <c r="Y1240" s="206"/>
      <c r="Z1240" s="206"/>
      <c r="AA1240" s="206"/>
      <c r="AB1240" s="206"/>
      <c r="AC1240" s="207"/>
      <c r="AD1240" s="205">
        <f>AD1221+AD1227+AD1229+AD1232+AD1238</f>
        <v>503299.74</v>
      </c>
      <c r="AE1240" s="206"/>
      <c r="AF1240" s="206"/>
      <c r="AG1240" s="206"/>
      <c r="AH1240" s="206"/>
      <c r="AI1240" s="207"/>
      <c r="AJ1240" s="168">
        <f>AD1240/X1240*100</f>
        <v>94.498636875704094</v>
      </c>
      <c r="AK1240" s="169"/>
    </row>
    <row r="1241" spans="1:37" ht="18" customHeight="1">
      <c r="A1241" s="139"/>
      <c r="B1241" s="140"/>
      <c r="C1241" s="115"/>
      <c r="D1241" s="115"/>
      <c r="E1241" s="115"/>
      <c r="F1241" s="115"/>
      <c r="G1241" s="115"/>
      <c r="H1241" s="115"/>
      <c r="I1241" s="115"/>
      <c r="J1241" s="115"/>
      <c r="K1241" s="115"/>
      <c r="L1241" s="115"/>
      <c r="M1241" s="115"/>
      <c r="N1241" s="115"/>
      <c r="O1241" s="115"/>
      <c r="P1241" s="115"/>
      <c r="Q1241" s="115"/>
      <c r="R1241" s="115"/>
      <c r="S1241" s="115"/>
      <c r="T1241" s="115"/>
      <c r="U1241" s="115"/>
      <c r="V1241" s="115"/>
      <c r="W1241" s="115"/>
      <c r="X1241" s="208"/>
      <c r="Y1241" s="209"/>
      <c r="Z1241" s="209"/>
      <c r="AA1241" s="209"/>
      <c r="AB1241" s="209"/>
      <c r="AC1241" s="210"/>
      <c r="AD1241" s="208"/>
      <c r="AE1241" s="209"/>
      <c r="AF1241" s="209"/>
      <c r="AG1241" s="209"/>
      <c r="AH1241" s="209"/>
      <c r="AI1241" s="210"/>
      <c r="AJ1241" s="170" t="e">
        <f t="shared" si="47"/>
        <v>#DIV/0!</v>
      </c>
      <c r="AK1241" s="171"/>
    </row>
    <row r="1244" spans="1:37" s="42" customFormat="1" ht="18" customHeight="1">
      <c r="A1244" s="37"/>
      <c r="B1244" s="37"/>
      <c r="C1244" s="47"/>
      <c r="D1244" s="47"/>
      <c r="E1244" s="47"/>
      <c r="F1244" s="47"/>
      <c r="G1244" s="37"/>
      <c r="H1244" s="37"/>
      <c r="I1244" s="37"/>
      <c r="J1244" s="37"/>
      <c r="K1244" s="37"/>
      <c r="L1244" s="37"/>
      <c r="M1244" s="37"/>
      <c r="N1244" s="37"/>
      <c r="O1244" s="37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F1244" s="37"/>
      <c r="AG1244" s="37"/>
      <c r="AH1244" s="37"/>
      <c r="AI1244" s="37"/>
      <c r="AJ1244" s="48"/>
      <c r="AK1244" s="48"/>
    </row>
    <row r="1245" spans="1:37" s="42" customFormat="1" ht="18" customHeight="1">
      <c r="A1245" s="37"/>
      <c r="B1245" s="37"/>
      <c r="C1245" s="47"/>
      <c r="D1245" s="47"/>
      <c r="E1245" s="47"/>
      <c r="F1245" s="4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37"/>
      <c r="AE1245" s="37"/>
      <c r="AF1245" s="37"/>
      <c r="AG1245" s="37"/>
      <c r="AH1245" s="37"/>
      <c r="AI1245" s="37"/>
      <c r="AJ1245" s="48"/>
      <c r="AK1245" s="48"/>
    </row>
    <row r="1254" spans="1:37" ht="30.75" hidden="1" customHeight="1"/>
    <row r="1255" spans="1:37" ht="18" customHeight="1">
      <c r="A1255" s="88" t="s">
        <v>90</v>
      </c>
      <c r="B1255" s="81"/>
      <c r="C1255" s="81" t="s">
        <v>91</v>
      </c>
      <c r="D1255" s="81"/>
      <c r="E1255" s="203" t="s">
        <v>92</v>
      </c>
      <c r="F1255" s="203"/>
      <c r="G1255" s="81" t="s">
        <v>92</v>
      </c>
      <c r="H1255" s="81"/>
      <c r="I1255" s="81" t="s">
        <v>93</v>
      </c>
      <c r="J1255" s="81"/>
      <c r="K1255" s="81"/>
      <c r="L1255" s="81"/>
      <c r="M1255" s="81"/>
      <c r="N1255" s="81"/>
      <c r="O1255" s="81"/>
      <c r="P1255" s="81"/>
      <c r="Q1255" s="81"/>
      <c r="R1255" s="81"/>
      <c r="S1255" s="81"/>
      <c r="T1255" s="81"/>
      <c r="U1255" s="81"/>
      <c r="V1255" s="81"/>
      <c r="W1255" s="81"/>
      <c r="X1255" s="81" t="s">
        <v>200</v>
      </c>
      <c r="Y1255" s="81"/>
      <c r="Z1255" s="81"/>
      <c r="AA1255" s="81"/>
      <c r="AB1255" s="81"/>
      <c r="AC1255" s="82"/>
      <c r="AD1255" s="81" t="s">
        <v>198</v>
      </c>
      <c r="AE1255" s="81"/>
      <c r="AF1255" s="81"/>
      <c r="AG1255" s="81"/>
      <c r="AH1255" s="81"/>
      <c r="AI1255" s="82"/>
      <c r="AJ1255" s="75" t="s">
        <v>123</v>
      </c>
      <c r="AK1255" s="76"/>
    </row>
    <row r="1256" spans="1:37" ht="18" customHeight="1">
      <c r="A1256" s="89"/>
      <c r="B1256" s="83"/>
      <c r="C1256" s="83"/>
      <c r="D1256" s="83"/>
      <c r="E1256" s="204"/>
      <c r="F1256" s="204"/>
      <c r="G1256" s="83"/>
      <c r="H1256" s="83"/>
      <c r="I1256" s="83"/>
      <c r="J1256" s="83"/>
      <c r="K1256" s="83"/>
      <c r="L1256" s="83"/>
      <c r="M1256" s="83"/>
      <c r="N1256" s="83"/>
      <c r="O1256" s="83"/>
      <c r="P1256" s="83"/>
      <c r="Q1256" s="83"/>
      <c r="R1256" s="83"/>
      <c r="S1256" s="83"/>
      <c r="T1256" s="83"/>
      <c r="U1256" s="83"/>
      <c r="V1256" s="83"/>
      <c r="W1256" s="83"/>
      <c r="X1256" s="83"/>
      <c r="Y1256" s="83"/>
      <c r="Z1256" s="83"/>
      <c r="AA1256" s="83"/>
      <c r="AB1256" s="83"/>
      <c r="AC1256" s="84"/>
      <c r="AD1256" s="83"/>
      <c r="AE1256" s="83"/>
      <c r="AF1256" s="83"/>
      <c r="AG1256" s="83"/>
      <c r="AH1256" s="83"/>
      <c r="AI1256" s="84"/>
      <c r="AJ1256" s="77"/>
      <c r="AK1256" s="78"/>
    </row>
    <row r="1257" spans="1:37" ht="18" customHeight="1">
      <c r="A1257" s="211">
        <v>29</v>
      </c>
      <c r="B1257" s="212"/>
      <c r="C1257" s="221" t="s">
        <v>119</v>
      </c>
      <c r="D1257" s="222"/>
      <c r="E1257" s="222"/>
      <c r="F1257" s="222"/>
      <c r="G1257" s="222"/>
      <c r="H1257" s="222"/>
      <c r="I1257" s="222"/>
      <c r="J1257" s="222"/>
      <c r="K1257" s="222"/>
      <c r="L1257" s="222"/>
      <c r="M1257" s="222"/>
      <c r="N1257" s="222"/>
      <c r="O1257" s="222"/>
      <c r="P1257" s="222"/>
      <c r="Q1257" s="222"/>
      <c r="R1257" s="222"/>
      <c r="S1257" s="222"/>
      <c r="T1257" s="222"/>
      <c r="U1257" s="222"/>
      <c r="V1257" s="222"/>
      <c r="W1257" s="222"/>
      <c r="X1257" s="222"/>
      <c r="Y1257" s="222"/>
      <c r="Z1257" s="222"/>
      <c r="AA1257" s="222"/>
      <c r="AB1257" s="222"/>
      <c r="AC1257" s="222"/>
      <c r="AD1257" s="222"/>
      <c r="AE1257" s="222"/>
      <c r="AF1257" s="222"/>
      <c r="AG1257" s="222"/>
      <c r="AH1257" s="222"/>
      <c r="AI1257" s="222"/>
      <c r="AJ1257" s="222"/>
      <c r="AK1257" s="223"/>
    </row>
    <row r="1258" spans="1:37" ht="18" customHeight="1">
      <c r="A1258" s="213"/>
      <c r="B1258" s="214"/>
      <c r="C1258" s="224"/>
      <c r="D1258" s="225"/>
      <c r="E1258" s="225"/>
      <c r="F1258" s="225"/>
      <c r="G1258" s="225"/>
      <c r="H1258" s="225"/>
      <c r="I1258" s="225"/>
      <c r="J1258" s="225"/>
      <c r="K1258" s="225"/>
      <c r="L1258" s="225"/>
      <c r="M1258" s="225"/>
      <c r="N1258" s="225"/>
      <c r="O1258" s="225"/>
      <c r="P1258" s="225"/>
      <c r="Q1258" s="225"/>
      <c r="R1258" s="225"/>
      <c r="S1258" s="225"/>
      <c r="T1258" s="225"/>
      <c r="U1258" s="225"/>
      <c r="V1258" s="225"/>
      <c r="W1258" s="225"/>
      <c r="X1258" s="225"/>
      <c r="Y1258" s="225"/>
      <c r="Z1258" s="225"/>
      <c r="AA1258" s="225"/>
      <c r="AB1258" s="225"/>
      <c r="AC1258" s="225"/>
      <c r="AD1258" s="225"/>
      <c r="AE1258" s="225"/>
      <c r="AF1258" s="225"/>
      <c r="AG1258" s="225"/>
      <c r="AH1258" s="225"/>
      <c r="AI1258" s="225"/>
      <c r="AJ1258" s="225"/>
      <c r="AK1258" s="226"/>
    </row>
    <row r="1259" spans="1:37" ht="18" customHeight="1">
      <c r="A1259" s="116"/>
      <c r="B1259" s="117"/>
      <c r="C1259" s="122"/>
      <c r="D1259" s="122"/>
      <c r="E1259" s="127">
        <v>411</v>
      </c>
      <c r="F1259" s="127"/>
      <c r="G1259" s="215" t="s">
        <v>33</v>
      </c>
      <c r="H1259" s="215"/>
      <c r="I1259" s="215"/>
      <c r="J1259" s="215"/>
      <c r="K1259" s="215"/>
      <c r="L1259" s="215"/>
      <c r="M1259" s="215"/>
      <c r="N1259" s="215"/>
      <c r="O1259" s="215"/>
      <c r="P1259" s="215"/>
      <c r="Q1259" s="215"/>
      <c r="R1259" s="215"/>
      <c r="S1259" s="215"/>
      <c r="T1259" s="215"/>
      <c r="U1259" s="215"/>
      <c r="V1259" s="215"/>
      <c r="W1259" s="215"/>
      <c r="X1259" s="85">
        <f>SUM(X1260:X1264)</f>
        <v>203900</v>
      </c>
      <c r="Y1259" s="86"/>
      <c r="Z1259" s="86"/>
      <c r="AA1259" s="86"/>
      <c r="AB1259" s="86"/>
      <c r="AC1259" s="87"/>
      <c r="AD1259" s="85">
        <f>SUM(AD1260:AD1264)</f>
        <v>199328.57</v>
      </c>
      <c r="AE1259" s="86"/>
      <c r="AF1259" s="86"/>
      <c r="AG1259" s="86"/>
      <c r="AH1259" s="86"/>
      <c r="AI1259" s="87"/>
      <c r="AJ1259" s="73">
        <f t="shared" ref="AJ1259:AJ1280" si="48">AD1259/X1259*100</f>
        <v>97.758003923491913</v>
      </c>
      <c r="AK1259" s="74"/>
    </row>
    <row r="1260" spans="1:37" ht="18" customHeight="1">
      <c r="A1260" s="118"/>
      <c r="B1260" s="91"/>
      <c r="C1260" s="90">
        <v>133</v>
      </c>
      <c r="D1260" s="90"/>
      <c r="E1260" s="128"/>
      <c r="F1260" s="128"/>
      <c r="G1260" s="91">
        <v>4111</v>
      </c>
      <c r="H1260" s="91"/>
      <c r="I1260" s="91"/>
      <c r="J1260" s="92" t="s">
        <v>34</v>
      </c>
      <c r="K1260" s="92"/>
      <c r="L1260" s="92"/>
      <c r="M1260" s="92"/>
      <c r="N1260" s="92"/>
      <c r="O1260" s="92"/>
      <c r="P1260" s="92"/>
      <c r="Q1260" s="92"/>
      <c r="R1260" s="92"/>
      <c r="S1260" s="92"/>
      <c r="T1260" s="92"/>
      <c r="U1260" s="92"/>
      <c r="V1260" s="92"/>
      <c r="W1260" s="92"/>
      <c r="X1260" s="79">
        <v>122400</v>
      </c>
      <c r="Y1260" s="79"/>
      <c r="Z1260" s="79"/>
      <c r="AA1260" s="79"/>
      <c r="AB1260" s="79"/>
      <c r="AC1260" s="80"/>
      <c r="AD1260" s="79">
        <v>119818.99</v>
      </c>
      <c r="AE1260" s="79"/>
      <c r="AF1260" s="79"/>
      <c r="AG1260" s="79"/>
      <c r="AH1260" s="79"/>
      <c r="AI1260" s="80"/>
      <c r="AJ1260" s="71">
        <f t="shared" si="48"/>
        <v>97.891331699346409</v>
      </c>
      <c r="AK1260" s="72"/>
    </row>
    <row r="1261" spans="1:37" ht="18" customHeight="1">
      <c r="A1261" s="118"/>
      <c r="B1261" s="91"/>
      <c r="C1261" s="90">
        <v>133</v>
      </c>
      <c r="D1261" s="90"/>
      <c r="E1261" s="128"/>
      <c r="F1261" s="128"/>
      <c r="G1261" s="91">
        <v>4112</v>
      </c>
      <c r="H1261" s="91"/>
      <c r="I1261" s="91"/>
      <c r="J1261" s="217" t="s">
        <v>35</v>
      </c>
      <c r="K1261" s="217"/>
      <c r="L1261" s="217"/>
      <c r="M1261" s="217"/>
      <c r="N1261" s="217"/>
      <c r="O1261" s="217"/>
      <c r="P1261" s="217"/>
      <c r="Q1261" s="217"/>
      <c r="R1261" s="217"/>
      <c r="S1261" s="217"/>
      <c r="T1261" s="217"/>
      <c r="U1261" s="217"/>
      <c r="V1261" s="217"/>
      <c r="W1261" s="217"/>
      <c r="X1261" s="79">
        <v>17300</v>
      </c>
      <c r="Y1261" s="79"/>
      <c r="Z1261" s="79"/>
      <c r="AA1261" s="79"/>
      <c r="AB1261" s="79"/>
      <c r="AC1261" s="80"/>
      <c r="AD1261" s="79">
        <v>16424.46</v>
      </c>
      <c r="AE1261" s="79"/>
      <c r="AF1261" s="79"/>
      <c r="AG1261" s="79"/>
      <c r="AH1261" s="79"/>
      <c r="AI1261" s="80"/>
      <c r="AJ1261" s="71">
        <f t="shared" si="48"/>
        <v>94.939075144508664</v>
      </c>
      <c r="AK1261" s="72"/>
    </row>
    <row r="1262" spans="1:37" ht="18" customHeight="1">
      <c r="A1262" s="118"/>
      <c r="B1262" s="91"/>
      <c r="C1262" s="90">
        <v>133</v>
      </c>
      <c r="D1262" s="90"/>
      <c r="E1262" s="128"/>
      <c r="F1262" s="128"/>
      <c r="G1262" s="91">
        <v>4113</v>
      </c>
      <c r="H1262" s="91"/>
      <c r="I1262" s="91"/>
      <c r="J1262" s="92" t="s">
        <v>36</v>
      </c>
      <c r="K1262" s="92"/>
      <c r="L1262" s="92"/>
      <c r="M1262" s="92"/>
      <c r="N1262" s="92"/>
      <c r="O1262" s="92"/>
      <c r="P1262" s="92"/>
      <c r="Q1262" s="92"/>
      <c r="R1262" s="92"/>
      <c r="S1262" s="92"/>
      <c r="T1262" s="92"/>
      <c r="U1262" s="92"/>
      <c r="V1262" s="92"/>
      <c r="W1262" s="92"/>
      <c r="X1262" s="79">
        <v>44100</v>
      </c>
      <c r="Y1262" s="79"/>
      <c r="Z1262" s="79"/>
      <c r="AA1262" s="79"/>
      <c r="AB1262" s="79"/>
      <c r="AC1262" s="80"/>
      <c r="AD1262" s="79">
        <v>43468.9</v>
      </c>
      <c r="AE1262" s="79"/>
      <c r="AF1262" s="79"/>
      <c r="AG1262" s="79"/>
      <c r="AH1262" s="79"/>
      <c r="AI1262" s="80"/>
      <c r="AJ1262" s="71">
        <f t="shared" si="48"/>
        <v>98.568934240362822</v>
      </c>
      <c r="AK1262" s="72"/>
    </row>
    <row r="1263" spans="1:37" ht="18" customHeight="1">
      <c r="A1263" s="118"/>
      <c r="B1263" s="91"/>
      <c r="C1263" s="90">
        <v>133</v>
      </c>
      <c r="D1263" s="90"/>
      <c r="E1263" s="128"/>
      <c r="F1263" s="128"/>
      <c r="G1263" s="91">
        <v>4114</v>
      </c>
      <c r="H1263" s="91"/>
      <c r="I1263" s="91"/>
      <c r="J1263" s="92" t="s">
        <v>37</v>
      </c>
      <c r="K1263" s="92"/>
      <c r="L1263" s="92"/>
      <c r="M1263" s="92"/>
      <c r="N1263" s="92"/>
      <c r="O1263" s="92"/>
      <c r="P1263" s="92"/>
      <c r="Q1263" s="92"/>
      <c r="R1263" s="92"/>
      <c r="S1263" s="92"/>
      <c r="T1263" s="92"/>
      <c r="U1263" s="92"/>
      <c r="V1263" s="92"/>
      <c r="W1263" s="92"/>
      <c r="X1263" s="79">
        <v>17500</v>
      </c>
      <c r="Y1263" s="79"/>
      <c r="Z1263" s="79"/>
      <c r="AA1263" s="79"/>
      <c r="AB1263" s="79"/>
      <c r="AC1263" s="80"/>
      <c r="AD1263" s="79">
        <v>17151.82</v>
      </c>
      <c r="AE1263" s="79"/>
      <c r="AF1263" s="79"/>
      <c r="AG1263" s="79"/>
      <c r="AH1263" s="79"/>
      <c r="AI1263" s="80"/>
      <c r="AJ1263" s="71">
        <f t="shared" si="48"/>
        <v>98.010400000000004</v>
      </c>
      <c r="AK1263" s="72"/>
    </row>
    <row r="1264" spans="1:37" ht="18" customHeight="1">
      <c r="A1264" s="121"/>
      <c r="B1264" s="67"/>
      <c r="C1264" s="66">
        <v>133</v>
      </c>
      <c r="D1264" s="66"/>
      <c r="E1264" s="130"/>
      <c r="F1264" s="130"/>
      <c r="G1264" s="67">
        <v>4115</v>
      </c>
      <c r="H1264" s="67"/>
      <c r="I1264" s="67"/>
      <c r="J1264" s="68" t="s">
        <v>38</v>
      </c>
      <c r="K1264" s="68"/>
      <c r="L1264" s="68"/>
      <c r="M1264" s="68"/>
      <c r="N1264" s="68"/>
      <c r="O1264" s="68"/>
      <c r="P1264" s="68"/>
      <c r="Q1264" s="68"/>
      <c r="R1264" s="68"/>
      <c r="S1264" s="68"/>
      <c r="T1264" s="68"/>
      <c r="U1264" s="68"/>
      <c r="V1264" s="68"/>
      <c r="W1264" s="68"/>
      <c r="X1264" s="69">
        <v>2600</v>
      </c>
      <c r="Y1264" s="69"/>
      <c r="Z1264" s="69"/>
      <c r="AA1264" s="69"/>
      <c r="AB1264" s="69"/>
      <c r="AC1264" s="70"/>
      <c r="AD1264" s="69">
        <v>2464.4</v>
      </c>
      <c r="AE1264" s="69"/>
      <c r="AF1264" s="69"/>
      <c r="AG1264" s="69"/>
      <c r="AH1264" s="69"/>
      <c r="AI1264" s="70"/>
      <c r="AJ1264" s="71">
        <f t="shared" si="48"/>
        <v>94.784615384615392</v>
      </c>
      <c r="AK1264" s="72"/>
    </row>
    <row r="1265" spans="1:37" ht="18" customHeight="1">
      <c r="A1265" s="116"/>
      <c r="B1265" s="117"/>
      <c r="C1265" s="122"/>
      <c r="D1265" s="122"/>
      <c r="E1265" s="127">
        <v>412</v>
      </c>
      <c r="F1265" s="127"/>
      <c r="G1265" s="216" t="s">
        <v>39</v>
      </c>
      <c r="H1265" s="216"/>
      <c r="I1265" s="216"/>
      <c r="J1265" s="216"/>
      <c r="K1265" s="216"/>
      <c r="L1265" s="216"/>
      <c r="M1265" s="216"/>
      <c r="N1265" s="216"/>
      <c r="O1265" s="216"/>
      <c r="P1265" s="216"/>
      <c r="Q1265" s="216"/>
      <c r="R1265" s="216"/>
      <c r="S1265" s="216"/>
      <c r="T1265" s="216"/>
      <c r="U1265" s="216"/>
      <c r="V1265" s="216"/>
      <c r="W1265" s="216"/>
      <c r="X1265" s="85">
        <f>SUM(X1266:X1266)</f>
        <v>7400</v>
      </c>
      <c r="Y1265" s="86"/>
      <c r="Z1265" s="86"/>
      <c r="AA1265" s="86"/>
      <c r="AB1265" s="86"/>
      <c r="AC1265" s="87"/>
      <c r="AD1265" s="85">
        <f>SUM(AD1266:AD1266)</f>
        <v>7377.27</v>
      </c>
      <c r="AE1265" s="86"/>
      <c r="AF1265" s="86"/>
      <c r="AG1265" s="86"/>
      <c r="AH1265" s="86"/>
      <c r="AI1265" s="87"/>
      <c r="AJ1265" s="73">
        <f t="shared" si="48"/>
        <v>99.692837837837843</v>
      </c>
      <c r="AK1265" s="74"/>
    </row>
    <row r="1266" spans="1:37" ht="18" customHeight="1">
      <c r="A1266" s="118"/>
      <c r="B1266" s="91"/>
      <c r="C1266" s="90">
        <v>133</v>
      </c>
      <c r="D1266" s="90"/>
      <c r="E1266" s="128"/>
      <c r="F1266" s="128"/>
      <c r="G1266" s="91">
        <v>4123</v>
      </c>
      <c r="H1266" s="91"/>
      <c r="I1266" s="91"/>
      <c r="J1266" s="92" t="s">
        <v>40</v>
      </c>
      <c r="K1266" s="92"/>
      <c r="L1266" s="92"/>
      <c r="M1266" s="92"/>
      <c r="N1266" s="92"/>
      <c r="O1266" s="92"/>
      <c r="P1266" s="92"/>
      <c r="Q1266" s="92"/>
      <c r="R1266" s="92"/>
      <c r="S1266" s="92"/>
      <c r="T1266" s="92"/>
      <c r="U1266" s="92"/>
      <c r="V1266" s="92"/>
      <c r="W1266" s="92"/>
      <c r="X1266" s="79">
        <v>7400</v>
      </c>
      <c r="Y1266" s="79"/>
      <c r="Z1266" s="79"/>
      <c r="AA1266" s="79"/>
      <c r="AB1266" s="79"/>
      <c r="AC1266" s="80"/>
      <c r="AD1266" s="79">
        <v>7377.27</v>
      </c>
      <c r="AE1266" s="79"/>
      <c r="AF1266" s="79"/>
      <c r="AG1266" s="79"/>
      <c r="AH1266" s="79"/>
      <c r="AI1266" s="80"/>
      <c r="AJ1266" s="71">
        <f t="shared" si="48"/>
        <v>99.692837837837843</v>
      </c>
      <c r="AK1266" s="72"/>
    </row>
    <row r="1267" spans="1:37" ht="18" customHeight="1">
      <c r="A1267" s="116"/>
      <c r="B1267" s="117"/>
      <c r="C1267" s="122"/>
      <c r="D1267" s="122"/>
      <c r="E1267" s="127">
        <v>413</v>
      </c>
      <c r="F1267" s="127"/>
      <c r="G1267" s="216" t="s">
        <v>44</v>
      </c>
      <c r="H1267" s="216"/>
      <c r="I1267" s="216"/>
      <c r="J1267" s="216"/>
      <c r="K1267" s="216"/>
      <c r="L1267" s="216"/>
      <c r="M1267" s="216"/>
      <c r="N1267" s="216"/>
      <c r="O1267" s="216"/>
      <c r="P1267" s="216"/>
      <c r="Q1267" s="216"/>
      <c r="R1267" s="216"/>
      <c r="S1267" s="216"/>
      <c r="T1267" s="216"/>
      <c r="U1267" s="216"/>
      <c r="V1267" s="216"/>
      <c r="W1267" s="216"/>
      <c r="X1267" s="85">
        <f>SUM(X1268:X1269)</f>
        <v>22800</v>
      </c>
      <c r="Y1267" s="86"/>
      <c r="Z1267" s="86"/>
      <c r="AA1267" s="86"/>
      <c r="AB1267" s="86"/>
      <c r="AC1267" s="87"/>
      <c r="AD1267" s="85">
        <f>SUM(AD1268:AD1269)</f>
        <v>22430.06</v>
      </c>
      <c r="AE1267" s="86"/>
      <c r="AF1267" s="86"/>
      <c r="AG1267" s="86"/>
      <c r="AH1267" s="86"/>
      <c r="AI1267" s="87"/>
      <c r="AJ1267" s="73">
        <f t="shared" si="48"/>
        <v>98.377456140350887</v>
      </c>
      <c r="AK1267" s="74"/>
    </row>
    <row r="1268" spans="1:37" ht="18" customHeight="1">
      <c r="A1268" s="269"/>
      <c r="B1268" s="270"/>
      <c r="C1268" s="90">
        <v>133</v>
      </c>
      <c r="D1268" s="90"/>
      <c r="E1268" s="131"/>
      <c r="F1268" s="131"/>
      <c r="G1268" s="91">
        <v>4131</v>
      </c>
      <c r="H1268" s="91"/>
      <c r="I1268" s="91"/>
      <c r="J1268" s="92" t="s">
        <v>45</v>
      </c>
      <c r="K1268" s="92"/>
      <c r="L1268" s="92"/>
      <c r="M1268" s="92"/>
      <c r="N1268" s="92"/>
      <c r="O1268" s="92"/>
      <c r="P1268" s="92"/>
      <c r="Q1268" s="92"/>
      <c r="R1268" s="92"/>
      <c r="S1268" s="92"/>
      <c r="T1268" s="92"/>
      <c r="U1268" s="92"/>
      <c r="V1268" s="92"/>
      <c r="W1268" s="92"/>
      <c r="X1268" s="79">
        <v>22300</v>
      </c>
      <c r="Y1268" s="79"/>
      <c r="Z1268" s="79"/>
      <c r="AA1268" s="79"/>
      <c r="AB1268" s="79"/>
      <c r="AC1268" s="80"/>
      <c r="AD1268" s="79">
        <v>21930.16</v>
      </c>
      <c r="AE1268" s="79"/>
      <c r="AF1268" s="79"/>
      <c r="AG1268" s="79"/>
      <c r="AH1268" s="79"/>
      <c r="AI1268" s="80"/>
      <c r="AJ1268" s="71">
        <f t="shared" si="48"/>
        <v>98.34152466367712</v>
      </c>
      <c r="AK1268" s="72"/>
    </row>
    <row r="1269" spans="1:37" ht="18" customHeight="1">
      <c r="A1269" s="269"/>
      <c r="B1269" s="270"/>
      <c r="C1269" s="90">
        <v>133</v>
      </c>
      <c r="D1269" s="90"/>
      <c r="E1269" s="131"/>
      <c r="F1269" s="131"/>
      <c r="G1269" s="91">
        <v>4133</v>
      </c>
      <c r="H1269" s="91"/>
      <c r="I1269" s="91"/>
      <c r="J1269" s="92" t="s">
        <v>46</v>
      </c>
      <c r="K1269" s="92"/>
      <c r="L1269" s="92"/>
      <c r="M1269" s="92"/>
      <c r="N1269" s="92"/>
      <c r="O1269" s="92"/>
      <c r="P1269" s="92"/>
      <c r="Q1269" s="92"/>
      <c r="R1269" s="92"/>
      <c r="S1269" s="92"/>
      <c r="T1269" s="92"/>
      <c r="U1269" s="92"/>
      <c r="V1269" s="92"/>
      <c r="W1269" s="92"/>
      <c r="X1269" s="79">
        <v>500</v>
      </c>
      <c r="Y1269" s="79"/>
      <c r="Z1269" s="79"/>
      <c r="AA1269" s="79"/>
      <c r="AB1269" s="79"/>
      <c r="AC1269" s="80"/>
      <c r="AD1269" s="79">
        <v>499.9</v>
      </c>
      <c r="AE1269" s="79"/>
      <c r="AF1269" s="79"/>
      <c r="AG1269" s="79"/>
      <c r="AH1269" s="79"/>
      <c r="AI1269" s="80"/>
      <c r="AJ1269" s="71">
        <f t="shared" si="48"/>
        <v>99.97999999999999</v>
      </c>
      <c r="AK1269" s="72"/>
    </row>
    <row r="1270" spans="1:37" ht="18" customHeight="1">
      <c r="A1270" s="116"/>
      <c r="B1270" s="117"/>
      <c r="C1270" s="122"/>
      <c r="D1270" s="122"/>
      <c r="E1270" s="127">
        <v>414</v>
      </c>
      <c r="F1270" s="127"/>
      <c r="G1270" s="216" t="s">
        <v>49</v>
      </c>
      <c r="H1270" s="216"/>
      <c r="I1270" s="216"/>
      <c r="J1270" s="216"/>
      <c r="K1270" s="216"/>
      <c r="L1270" s="216"/>
      <c r="M1270" s="216"/>
      <c r="N1270" s="216"/>
      <c r="O1270" s="216"/>
      <c r="P1270" s="216"/>
      <c r="Q1270" s="216"/>
      <c r="R1270" s="216"/>
      <c r="S1270" s="216"/>
      <c r="T1270" s="216"/>
      <c r="U1270" s="216"/>
      <c r="V1270" s="216"/>
      <c r="W1270" s="216"/>
      <c r="X1270" s="85">
        <f>SUM(X1271:AC1274)</f>
        <v>22500</v>
      </c>
      <c r="Y1270" s="86"/>
      <c r="Z1270" s="86"/>
      <c r="AA1270" s="86"/>
      <c r="AB1270" s="86"/>
      <c r="AC1270" s="87"/>
      <c r="AD1270" s="85">
        <f>SUM(AD1271:AI1274)</f>
        <v>16534.48</v>
      </c>
      <c r="AE1270" s="86"/>
      <c r="AF1270" s="86"/>
      <c r="AG1270" s="86"/>
      <c r="AH1270" s="86"/>
      <c r="AI1270" s="87"/>
      <c r="AJ1270" s="73">
        <f t="shared" si="48"/>
        <v>73.486577777777768</v>
      </c>
      <c r="AK1270" s="74"/>
    </row>
    <row r="1271" spans="1:37" ht="18" customHeight="1">
      <c r="A1271" s="269"/>
      <c r="B1271" s="270"/>
      <c r="C1271" s="90">
        <v>133</v>
      </c>
      <c r="D1271" s="90"/>
      <c r="E1271" s="131"/>
      <c r="F1271" s="131"/>
      <c r="G1271" s="91">
        <v>4141</v>
      </c>
      <c r="H1271" s="91"/>
      <c r="I1271" s="91"/>
      <c r="J1271" s="92" t="s">
        <v>50</v>
      </c>
      <c r="K1271" s="92"/>
      <c r="L1271" s="92"/>
      <c r="M1271" s="92"/>
      <c r="N1271" s="92"/>
      <c r="O1271" s="92"/>
      <c r="P1271" s="92"/>
      <c r="Q1271" s="92"/>
      <c r="R1271" s="92"/>
      <c r="S1271" s="92"/>
      <c r="T1271" s="92"/>
      <c r="U1271" s="92"/>
      <c r="V1271" s="92"/>
      <c r="W1271" s="92"/>
      <c r="X1271" s="79">
        <v>2500</v>
      </c>
      <c r="Y1271" s="79"/>
      <c r="Z1271" s="79"/>
      <c r="AA1271" s="79"/>
      <c r="AB1271" s="79"/>
      <c r="AC1271" s="80"/>
      <c r="AD1271" s="79">
        <v>0</v>
      </c>
      <c r="AE1271" s="79"/>
      <c r="AF1271" s="79"/>
      <c r="AG1271" s="79"/>
      <c r="AH1271" s="79"/>
      <c r="AI1271" s="80"/>
      <c r="AJ1271" s="71">
        <f t="shared" si="48"/>
        <v>0</v>
      </c>
      <c r="AK1271" s="72"/>
    </row>
    <row r="1272" spans="1:37" ht="18" customHeight="1">
      <c r="A1272" s="269"/>
      <c r="B1272" s="270"/>
      <c r="C1272" s="90">
        <v>460</v>
      </c>
      <c r="D1272" s="90"/>
      <c r="E1272" s="131"/>
      <c r="F1272" s="131"/>
      <c r="G1272" s="91">
        <v>4143</v>
      </c>
      <c r="H1272" s="91"/>
      <c r="I1272" s="91"/>
      <c r="J1272" s="92" t="s">
        <v>52</v>
      </c>
      <c r="K1272" s="92"/>
      <c r="L1272" s="92"/>
      <c r="M1272" s="92"/>
      <c r="N1272" s="92"/>
      <c r="O1272" s="92"/>
      <c r="P1272" s="92"/>
      <c r="Q1272" s="92"/>
      <c r="R1272" s="92"/>
      <c r="S1272" s="92"/>
      <c r="T1272" s="92"/>
      <c r="U1272" s="92"/>
      <c r="V1272" s="92"/>
      <c r="W1272" s="92"/>
      <c r="X1272" s="79">
        <v>12000</v>
      </c>
      <c r="Y1272" s="79"/>
      <c r="Z1272" s="79"/>
      <c r="AA1272" s="79"/>
      <c r="AB1272" s="79"/>
      <c r="AC1272" s="80"/>
      <c r="AD1272" s="79">
        <v>9720.4599999999991</v>
      </c>
      <c r="AE1272" s="79"/>
      <c r="AF1272" s="79"/>
      <c r="AG1272" s="79"/>
      <c r="AH1272" s="79"/>
      <c r="AI1272" s="80"/>
      <c r="AJ1272" s="71">
        <f t="shared" si="48"/>
        <v>81.003833333333333</v>
      </c>
      <c r="AK1272" s="72"/>
    </row>
    <row r="1273" spans="1:37" ht="18" customHeight="1">
      <c r="A1273" s="118"/>
      <c r="B1273" s="91"/>
      <c r="C1273" s="90">
        <v>133</v>
      </c>
      <c r="D1273" s="90"/>
      <c r="E1273" s="128"/>
      <c r="F1273" s="128"/>
      <c r="G1273" s="91">
        <v>4148</v>
      </c>
      <c r="H1273" s="91"/>
      <c r="I1273" s="91"/>
      <c r="J1273" s="92" t="s">
        <v>56</v>
      </c>
      <c r="K1273" s="92"/>
      <c r="L1273" s="92"/>
      <c r="M1273" s="92"/>
      <c r="N1273" s="92"/>
      <c r="O1273" s="92"/>
      <c r="P1273" s="92"/>
      <c r="Q1273" s="92"/>
      <c r="R1273" s="92"/>
      <c r="S1273" s="92"/>
      <c r="T1273" s="92"/>
      <c r="U1273" s="92"/>
      <c r="V1273" s="92"/>
      <c r="W1273" s="92"/>
      <c r="X1273" s="79">
        <v>4000</v>
      </c>
      <c r="Y1273" s="79"/>
      <c r="Z1273" s="79"/>
      <c r="AA1273" s="79"/>
      <c r="AB1273" s="79"/>
      <c r="AC1273" s="80"/>
      <c r="AD1273" s="79">
        <v>3249</v>
      </c>
      <c r="AE1273" s="79"/>
      <c r="AF1273" s="79"/>
      <c r="AG1273" s="79"/>
      <c r="AH1273" s="79"/>
      <c r="AI1273" s="80"/>
      <c r="AJ1273" s="71">
        <f t="shared" si="48"/>
        <v>81.225000000000009</v>
      </c>
      <c r="AK1273" s="72"/>
    </row>
    <row r="1274" spans="1:37" ht="18" customHeight="1">
      <c r="A1274" s="63"/>
      <c r="B1274" s="64"/>
      <c r="C1274" s="66">
        <v>133</v>
      </c>
      <c r="D1274" s="66"/>
      <c r="E1274" s="62"/>
      <c r="F1274" s="62"/>
      <c r="G1274" s="67">
        <v>4149</v>
      </c>
      <c r="H1274" s="67"/>
      <c r="I1274" s="67"/>
      <c r="J1274" s="68" t="s">
        <v>57</v>
      </c>
      <c r="K1274" s="68"/>
      <c r="L1274" s="68"/>
      <c r="M1274" s="68"/>
      <c r="N1274" s="68"/>
      <c r="O1274" s="68"/>
      <c r="P1274" s="68"/>
      <c r="Q1274" s="68"/>
      <c r="R1274" s="68"/>
      <c r="S1274" s="68"/>
      <c r="T1274" s="68"/>
      <c r="U1274" s="68"/>
      <c r="V1274" s="68"/>
      <c r="W1274" s="68"/>
      <c r="X1274" s="69">
        <v>4000</v>
      </c>
      <c r="Y1274" s="69"/>
      <c r="Z1274" s="69"/>
      <c r="AA1274" s="69"/>
      <c r="AB1274" s="69"/>
      <c r="AC1274" s="70"/>
      <c r="AD1274" s="69">
        <v>3565.02</v>
      </c>
      <c r="AE1274" s="69"/>
      <c r="AF1274" s="69"/>
      <c r="AG1274" s="69"/>
      <c r="AH1274" s="69"/>
      <c r="AI1274" s="70"/>
      <c r="AJ1274" s="71">
        <f t="shared" si="48"/>
        <v>89.125500000000002</v>
      </c>
      <c r="AK1274" s="72"/>
    </row>
    <row r="1275" spans="1:37" ht="18" customHeight="1">
      <c r="A1275" s="116"/>
      <c r="B1275" s="117"/>
      <c r="C1275" s="122"/>
      <c r="D1275" s="122"/>
      <c r="E1275" s="127">
        <v>415</v>
      </c>
      <c r="F1275" s="127"/>
      <c r="G1275" s="216" t="s">
        <v>58</v>
      </c>
      <c r="H1275" s="216"/>
      <c r="I1275" s="216"/>
      <c r="J1275" s="216"/>
      <c r="K1275" s="216"/>
      <c r="L1275" s="216"/>
      <c r="M1275" s="216"/>
      <c r="N1275" s="216"/>
      <c r="O1275" s="216"/>
      <c r="P1275" s="216"/>
      <c r="Q1275" s="216"/>
      <c r="R1275" s="216"/>
      <c r="S1275" s="216"/>
      <c r="T1275" s="216"/>
      <c r="U1275" s="216"/>
      <c r="V1275" s="216"/>
      <c r="W1275" s="216"/>
      <c r="X1275" s="85">
        <f>X1276</f>
        <v>58000</v>
      </c>
      <c r="Y1275" s="86"/>
      <c r="Z1275" s="86"/>
      <c r="AA1275" s="86"/>
      <c r="AB1275" s="86"/>
      <c r="AC1275" s="87"/>
      <c r="AD1275" s="85">
        <f>AD1276</f>
        <v>57181.45</v>
      </c>
      <c r="AE1275" s="86"/>
      <c r="AF1275" s="86"/>
      <c r="AG1275" s="86"/>
      <c r="AH1275" s="86"/>
      <c r="AI1275" s="87"/>
      <c r="AJ1275" s="73">
        <f t="shared" si="48"/>
        <v>98.588706896551713</v>
      </c>
      <c r="AK1275" s="74"/>
    </row>
    <row r="1276" spans="1:37" ht="18" customHeight="1">
      <c r="A1276" s="269"/>
      <c r="B1276" s="270"/>
      <c r="C1276" s="90">
        <v>133</v>
      </c>
      <c r="D1276" s="90"/>
      <c r="E1276" s="131"/>
      <c r="F1276" s="131"/>
      <c r="G1276" s="91">
        <v>4153</v>
      </c>
      <c r="H1276" s="91"/>
      <c r="I1276" s="91"/>
      <c r="J1276" s="92" t="s">
        <v>60</v>
      </c>
      <c r="K1276" s="92"/>
      <c r="L1276" s="92"/>
      <c r="M1276" s="92"/>
      <c r="N1276" s="92"/>
      <c r="O1276" s="92"/>
      <c r="P1276" s="92"/>
      <c r="Q1276" s="92"/>
      <c r="R1276" s="92"/>
      <c r="S1276" s="92"/>
      <c r="T1276" s="92"/>
      <c r="U1276" s="92"/>
      <c r="V1276" s="92"/>
      <c r="W1276" s="92"/>
      <c r="X1276" s="79">
        <v>58000</v>
      </c>
      <c r="Y1276" s="79"/>
      <c r="Z1276" s="79"/>
      <c r="AA1276" s="79"/>
      <c r="AB1276" s="79"/>
      <c r="AC1276" s="80"/>
      <c r="AD1276" s="79">
        <v>57181.45</v>
      </c>
      <c r="AE1276" s="79"/>
      <c r="AF1276" s="79"/>
      <c r="AG1276" s="79"/>
      <c r="AH1276" s="79"/>
      <c r="AI1276" s="80"/>
      <c r="AJ1276" s="71">
        <f t="shared" si="48"/>
        <v>98.588706896551713</v>
      </c>
      <c r="AK1276" s="72"/>
    </row>
    <row r="1277" spans="1:37" ht="18" customHeight="1">
      <c r="A1277" s="116"/>
      <c r="B1277" s="117"/>
      <c r="C1277" s="122"/>
      <c r="D1277" s="122"/>
      <c r="E1277" s="127">
        <v>419</v>
      </c>
      <c r="F1277" s="127"/>
      <c r="G1277" s="132" t="s">
        <v>66</v>
      </c>
      <c r="H1277" s="133"/>
      <c r="I1277" s="133"/>
      <c r="J1277" s="133"/>
      <c r="K1277" s="133"/>
      <c r="L1277" s="133"/>
      <c r="M1277" s="133"/>
      <c r="N1277" s="133"/>
      <c r="O1277" s="133"/>
      <c r="P1277" s="133"/>
      <c r="Q1277" s="133"/>
      <c r="R1277" s="133"/>
      <c r="S1277" s="133"/>
      <c r="T1277" s="133"/>
      <c r="U1277" s="133"/>
      <c r="V1277" s="133"/>
      <c r="W1277" s="134"/>
      <c r="X1277" s="85">
        <f>SUM(X1278:AC1278)</f>
        <v>101500</v>
      </c>
      <c r="Y1277" s="86"/>
      <c r="Z1277" s="86"/>
      <c r="AA1277" s="86"/>
      <c r="AB1277" s="86"/>
      <c r="AC1277" s="87"/>
      <c r="AD1277" s="85">
        <f>SUM(AD1278:AI1278)</f>
        <v>93124.34</v>
      </c>
      <c r="AE1277" s="86"/>
      <c r="AF1277" s="86"/>
      <c r="AG1277" s="86"/>
      <c r="AH1277" s="86"/>
      <c r="AI1277" s="87"/>
      <c r="AJ1277" s="73">
        <f t="shared" si="48"/>
        <v>91.74811822660098</v>
      </c>
      <c r="AK1277" s="74"/>
    </row>
    <row r="1278" spans="1:37" ht="18" customHeight="1">
      <c r="A1278" s="269"/>
      <c r="B1278" s="270"/>
      <c r="C1278" s="90">
        <v>133</v>
      </c>
      <c r="D1278" s="90"/>
      <c r="E1278" s="131"/>
      <c r="F1278" s="131"/>
      <c r="G1278" s="91">
        <v>4193</v>
      </c>
      <c r="H1278" s="91"/>
      <c r="I1278" s="91"/>
      <c r="J1278" s="92" t="s">
        <v>67</v>
      </c>
      <c r="K1278" s="92"/>
      <c r="L1278" s="92"/>
      <c r="M1278" s="92"/>
      <c r="N1278" s="92"/>
      <c r="O1278" s="92"/>
      <c r="P1278" s="92"/>
      <c r="Q1278" s="92"/>
      <c r="R1278" s="92"/>
      <c r="S1278" s="92"/>
      <c r="T1278" s="92"/>
      <c r="U1278" s="92"/>
      <c r="V1278" s="92"/>
      <c r="W1278" s="92"/>
      <c r="X1278" s="79">
        <v>101500</v>
      </c>
      <c r="Y1278" s="79"/>
      <c r="Z1278" s="79"/>
      <c r="AA1278" s="79"/>
      <c r="AB1278" s="79"/>
      <c r="AC1278" s="80"/>
      <c r="AD1278" s="79">
        <v>93124.34</v>
      </c>
      <c r="AE1278" s="79"/>
      <c r="AF1278" s="79"/>
      <c r="AG1278" s="79"/>
      <c r="AH1278" s="79"/>
      <c r="AI1278" s="80"/>
      <c r="AJ1278" s="71">
        <f t="shared" si="48"/>
        <v>91.74811822660098</v>
      </c>
      <c r="AK1278" s="72"/>
    </row>
    <row r="1279" spans="1:37" ht="18" customHeight="1">
      <c r="A1279" s="137">
        <v>29</v>
      </c>
      <c r="B1279" s="138"/>
      <c r="C1279" s="114" t="s">
        <v>95</v>
      </c>
      <c r="D1279" s="114"/>
      <c r="E1279" s="114"/>
      <c r="F1279" s="114"/>
      <c r="G1279" s="114"/>
      <c r="H1279" s="114"/>
      <c r="I1279" s="114"/>
      <c r="J1279" s="114"/>
      <c r="K1279" s="114"/>
      <c r="L1279" s="114"/>
      <c r="M1279" s="114"/>
      <c r="N1279" s="114"/>
      <c r="O1279" s="114"/>
      <c r="P1279" s="114"/>
      <c r="Q1279" s="114"/>
      <c r="R1279" s="114"/>
      <c r="S1279" s="114"/>
      <c r="T1279" s="114"/>
      <c r="U1279" s="114"/>
      <c r="V1279" s="114"/>
      <c r="W1279" s="114"/>
      <c r="X1279" s="205">
        <f>X1259+X1265+X1267+X1270+X1275+X1277</f>
        <v>416100</v>
      </c>
      <c r="Y1279" s="206"/>
      <c r="Z1279" s="206"/>
      <c r="AA1279" s="206"/>
      <c r="AB1279" s="206"/>
      <c r="AC1279" s="207"/>
      <c r="AD1279" s="205">
        <f>AD1259+AD1265+AD1267+AD1270+AD1275+AD1277</f>
        <v>395976.17000000004</v>
      </c>
      <c r="AE1279" s="206"/>
      <c r="AF1279" s="206"/>
      <c r="AG1279" s="206"/>
      <c r="AH1279" s="206"/>
      <c r="AI1279" s="207"/>
      <c r="AJ1279" s="168">
        <f t="shared" si="48"/>
        <v>95.163703436673885</v>
      </c>
      <c r="AK1279" s="169"/>
    </row>
    <row r="1280" spans="1:37" ht="18" customHeight="1">
      <c r="A1280" s="139"/>
      <c r="B1280" s="140"/>
      <c r="C1280" s="115"/>
      <c r="D1280" s="115"/>
      <c r="E1280" s="115"/>
      <c r="F1280" s="115"/>
      <c r="G1280" s="115"/>
      <c r="H1280" s="115"/>
      <c r="I1280" s="115"/>
      <c r="J1280" s="115"/>
      <c r="K1280" s="115"/>
      <c r="L1280" s="115"/>
      <c r="M1280" s="115"/>
      <c r="N1280" s="115"/>
      <c r="O1280" s="115"/>
      <c r="P1280" s="115"/>
      <c r="Q1280" s="115"/>
      <c r="R1280" s="115"/>
      <c r="S1280" s="115"/>
      <c r="T1280" s="115"/>
      <c r="U1280" s="115"/>
      <c r="V1280" s="115"/>
      <c r="W1280" s="115"/>
      <c r="X1280" s="208"/>
      <c r="Y1280" s="209"/>
      <c r="Z1280" s="209"/>
      <c r="AA1280" s="209"/>
      <c r="AB1280" s="209"/>
      <c r="AC1280" s="210"/>
      <c r="AD1280" s="208"/>
      <c r="AE1280" s="209"/>
      <c r="AF1280" s="209"/>
      <c r="AG1280" s="209"/>
      <c r="AH1280" s="209"/>
      <c r="AI1280" s="210"/>
      <c r="AJ1280" s="170" t="e">
        <f t="shared" si="48"/>
        <v>#DIV/0!</v>
      </c>
      <c r="AK1280" s="171"/>
    </row>
    <row r="1293" spans="1:37" ht="43.5" hidden="1" customHeight="1"/>
    <row r="1294" spans="1:37" ht="18" customHeight="1">
      <c r="A1294" s="88" t="s">
        <v>90</v>
      </c>
      <c r="B1294" s="81"/>
      <c r="C1294" s="81" t="s">
        <v>91</v>
      </c>
      <c r="D1294" s="81"/>
      <c r="E1294" s="203" t="s">
        <v>92</v>
      </c>
      <c r="F1294" s="203"/>
      <c r="G1294" s="81" t="s">
        <v>92</v>
      </c>
      <c r="H1294" s="81"/>
      <c r="I1294" s="81" t="s">
        <v>93</v>
      </c>
      <c r="J1294" s="81"/>
      <c r="K1294" s="81"/>
      <c r="L1294" s="81"/>
      <c r="M1294" s="81"/>
      <c r="N1294" s="81"/>
      <c r="O1294" s="81"/>
      <c r="P1294" s="81"/>
      <c r="Q1294" s="81"/>
      <c r="R1294" s="81"/>
      <c r="S1294" s="81"/>
      <c r="T1294" s="81"/>
      <c r="U1294" s="81"/>
      <c r="V1294" s="81"/>
      <c r="W1294" s="81"/>
      <c r="X1294" s="81" t="s">
        <v>202</v>
      </c>
      <c r="Y1294" s="81"/>
      <c r="Z1294" s="81"/>
      <c r="AA1294" s="81"/>
      <c r="AB1294" s="81"/>
      <c r="AC1294" s="82"/>
      <c r="AD1294" s="81" t="s">
        <v>198</v>
      </c>
      <c r="AE1294" s="81"/>
      <c r="AF1294" s="81"/>
      <c r="AG1294" s="81"/>
      <c r="AH1294" s="81"/>
      <c r="AI1294" s="82"/>
      <c r="AJ1294" s="75" t="s">
        <v>123</v>
      </c>
      <c r="AK1294" s="76"/>
    </row>
    <row r="1295" spans="1:37" ht="18" customHeight="1">
      <c r="A1295" s="89"/>
      <c r="B1295" s="83"/>
      <c r="C1295" s="83"/>
      <c r="D1295" s="83"/>
      <c r="E1295" s="204"/>
      <c r="F1295" s="204"/>
      <c r="G1295" s="83"/>
      <c r="H1295" s="83"/>
      <c r="I1295" s="83"/>
      <c r="J1295" s="83"/>
      <c r="K1295" s="83"/>
      <c r="L1295" s="83"/>
      <c r="M1295" s="83"/>
      <c r="N1295" s="83"/>
      <c r="O1295" s="83"/>
      <c r="P1295" s="83"/>
      <c r="Q1295" s="83"/>
      <c r="R1295" s="83"/>
      <c r="S1295" s="83"/>
      <c r="T1295" s="83"/>
      <c r="U1295" s="83"/>
      <c r="V1295" s="83"/>
      <c r="W1295" s="83"/>
      <c r="X1295" s="83"/>
      <c r="Y1295" s="83"/>
      <c r="Z1295" s="83"/>
      <c r="AA1295" s="83"/>
      <c r="AB1295" s="83"/>
      <c r="AC1295" s="84"/>
      <c r="AD1295" s="83"/>
      <c r="AE1295" s="83"/>
      <c r="AF1295" s="83"/>
      <c r="AG1295" s="83"/>
      <c r="AH1295" s="83"/>
      <c r="AI1295" s="84"/>
      <c r="AJ1295" s="77"/>
      <c r="AK1295" s="78"/>
    </row>
    <row r="1296" spans="1:37" ht="18" customHeight="1">
      <c r="A1296" s="211">
        <v>30</v>
      </c>
      <c r="B1296" s="212"/>
      <c r="C1296" s="221" t="s">
        <v>120</v>
      </c>
      <c r="D1296" s="222"/>
      <c r="E1296" s="222"/>
      <c r="F1296" s="222"/>
      <c r="G1296" s="222"/>
      <c r="H1296" s="222"/>
      <c r="I1296" s="222"/>
      <c r="J1296" s="222"/>
      <c r="K1296" s="222"/>
      <c r="L1296" s="222"/>
      <c r="M1296" s="222"/>
      <c r="N1296" s="222"/>
      <c r="O1296" s="222"/>
      <c r="P1296" s="222"/>
      <c r="Q1296" s="222"/>
      <c r="R1296" s="222"/>
      <c r="S1296" s="222"/>
      <c r="T1296" s="222"/>
      <c r="U1296" s="222"/>
      <c r="V1296" s="222"/>
      <c r="W1296" s="222"/>
      <c r="X1296" s="222"/>
      <c r="Y1296" s="222"/>
      <c r="Z1296" s="222"/>
      <c r="AA1296" s="222"/>
      <c r="AB1296" s="222"/>
      <c r="AC1296" s="222"/>
      <c r="AD1296" s="222"/>
      <c r="AE1296" s="222"/>
      <c r="AF1296" s="222"/>
      <c r="AG1296" s="222"/>
      <c r="AH1296" s="222"/>
      <c r="AI1296" s="222"/>
      <c r="AJ1296" s="222"/>
      <c r="AK1296" s="223"/>
    </row>
    <row r="1297" spans="1:37" ht="18" customHeight="1">
      <c r="A1297" s="213"/>
      <c r="B1297" s="214"/>
      <c r="C1297" s="224"/>
      <c r="D1297" s="225"/>
      <c r="E1297" s="225"/>
      <c r="F1297" s="225"/>
      <c r="G1297" s="225"/>
      <c r="H1297" s="225"/>
      <c r="I1297" s="225"/>
      <c r="J1297" s="225"/>
      <c r="K1297" s="225"/>
      <c r="L1297" s="225"/>
      <c r="M1297" s="225"/>
      <c r="N1297" s="225"/>
      <c r="O1297" s="225"/>
      <c r="P1297" s="225"/>
      <c r="Q1297" s="225"/>
      <c r="R1297" s="225"/>
      <c r="S1297" s="225"/>
      <c r="T1297" s="225"/>
      <c r="U1297" s="225"/>
      <c r="V1297" s="225"/>
      <c r="W1297" s="225"/>
      <c r="X1297" s="225"/>
      <c r="Y1297" s="225"/>
      <c r="Z1297" s="225"/>
      <c r="AA1297" s="225"/>
      <c r="AB1297" s="225"/>
      <c r="AC1297" s="225"/>
      <c r="AD1297" s="225"/>
      <c r="AE1297" s="225"/>
      <c r="AF1297" s="225"/>
      <c r="AG1297" s="225"/>
      <c r="AH1297" s="225"/>
      <c r="AI1297" s="225"/>
      <c r="AJ1297" s="225"/>
      <c r="AK1297" s="226"/>
    </row>
    <row r="1298" spans="1:37" ht="18" customHeight="1">
      <c r="A1298" s="116"/>
      <c r="B1298" s="117"/>
      <c r="C1298" s="122"/>
      <c r="D1298" s="122"/>
      <c r="E1298" s="127">
        <v>411</v>
      </c>
      <c r="F1298" s="127"/>
      <c r="G1298" s="215" t="s">
        <v>33</v>
      </c>
      <c r="H1298" s="215"/>
      <c r="I1298" s="215"/>
      <c r="J1298" s="215"/>
      <c r="K1298" s="215"/>
      <c r="L1298" s="215"/>
      <c r="M1298" s="215"/>
      <c r="N1298" s="215"/>
      <c r="O1298" s="215"/>
      <c r="P1298" s="215"/>
      <c r="Q1298" s="215"/>
      <c r="R1298" s="215"/>
      <c r="S1298" s="215"/>
      <c r="T1298" s="215"/>
      <c r="U1298" s="215"/>
      <c r="V1298" s="215"/>
      <c r="W1298" s="215"/>
      <c r="X1298" s="85">
        <f>SUM(X1299:X1303)</f>
        <v>61600</v>
      </c>
      <c r="Y1298" s="86"/>
      <c r="Z1298" s="86"/>
      <c r="AA1298" s="86"/>
      <c r="AB1298" s="86"/>
      <c r="AC1298" s="87"/>
      <c r="AD1298" s="85">
        <f>SUM(AD1299:AD1303)</f>
        <v>60458.54</v>
      </c>
      <c r="AE1298" s="86"/>
      <c r="AF1298" s="86"/>
      <c r="AG1298" s="86"/>
      <c r="AH1298" s="86"/>
      <c r="AI1298" s="87"/>
      <c r="AJ1298" s="73">
        <f t="shared" ref="AJ1298:AJ1314" si="49">AD1298/X1298*100</f>
        <v>98.146980519480522</v>
      </c>
      <c r="AK1298" s="74"/>
    </row>
    <row r="1299" spans="1:37" ht="18" customHeight="1">
      <c r="A1299" s="118"/>
      <c r="B1299" s="91"/>
      <c r="C1299" s="90">
        <v>111</v>
      </c>
      <c r="D1299" s="90"/>
      <c r="E1299" s="128"/>
      <c r="F1299" s="128"/>
      <c r="G1299" s="91">
        <v>4111</v>
      </c>
      <c r="H1299" s="91"/>
      <c r="I1299" s="91"/>
      <c r="J1299" s="92" t="s">
        <v>34</v>
      </c>
      <c r="K1299" s="92"/>
      <c r="L1299" s="92"/>
      <c r="M1299" s="92"/>
      <c r="N1299" s="92"/>
      <c r="O1299" s="92"/>
      <c r="P1299" s="92"/>
      <c r="Q1299" s="92"/>
      <c r="R1299" s="92"/>
      <c r="S1299" s="92"/>
      <c r="T1299" s="92"/>
      <c r="U1299" s="92"/>
      <c r="V1299" s="92"/>
      <c r="W1299" s="92"/>
      <c r="X1299" s="79">
        <v>36900</v>
      </c>
      <c r="Y1299" s="79"/>
      <c r="Z1299" s="79"/>
      <c r="AA1299" s="79"/>
      <c r="AB1299" s="79"/>
      <c r="AC1299" s="80"/>
      <c r="AD1299" s="79">
        <v>36265.32</v>
      </c>
      <c r="AE1299" s="79"/>
      <c r="AF1299" s="79"/>
      <c r="AG1299" s="79"/>
      <c r="AH1299" s="79"/>
      <c r="AI1299" s="80"/>
      <c r="AJ1299" s="71">
        <f t="shared" si="49"/>
        <v>98.28</v>
      </c>
      <c r="AK1299" s="72"/>
    </row>
    <row r="1300" spans="1:37" ht="18" customHeight="1">
      <c r="A1300" s="118"/>
      <c r="B1300" s="91"/>
      <c r="C1300" s="90">
        <v>111</v>
      </c>
      <c r="D1300" s="90"/>
      <c r="E1300" s="128"/>
      <c r="F1300" s="128"/>
      <c r="G1300" s="91">
        <v>4112</v>
      </c>
      <c r="H1300" s="91"/>
      <c r="I1300" s="91"/>
      <c r="J1300" s="217" t="s">
        <v>35</v>
      </c>
      <c r="K1300" s="217"/>
      <c r="L1300" s="217"/>
      <c r="M1300" s="217"/>
      <c r="N1300" s="217"/>
      <c r="O1300" s="217"/>
      <c r="P1300" s="217"/>
      <c r="Q1300" s="217"/>
      <c r="R1300" s="217"/>
      <c r="S1300" s="217"/>
      <c r="T1300" s="217"/>
      <c r="U1300" s="217"/>
      <c r="V1300" s="217"/>
      <c r="W1300" s="217"/>
      <c r="X1300" s="79">
        <v>5400</v>
      </c>
      <c r="Y1300" s="79"/>
      <c r="Z1300" s="79"/>
      <c r="AA1300" s="79"/>
      <c r="AB1300" s="79"/>
      <c r="AC1300" s="80"/>
      <c r="AD1300" s="79">
        <v>4989.1899999999996</v>
      </c>
      <c r="AE1300" s="79"/>
      <c r="AF1300" s="79"/>
      <c r="AG1300" s="79"/>
      <c r="AH1300" s="79"/>
      <c r="AI1300" s="80"/>
      <c r="AJ1300" s="71">
        <f t="shared" si="49"/>
        <v>92.39240740740739</v>
      </c>
      <c r="AK1300" s="72"/>
    </row>
    <row r="1301" spans="1:37" ht="18" customHeight="1">
      <c r="A1301" s="118"/>
      <c r="B1301" s="91"/>
      <c r="C1301" s="90">
        <v>111</v>
      </c>
      <c r="D1301" s="90"/>
      <c r="E1301" s="128"/>
      <c r="F1301" s="128"/>
      <c r="G1301" s="91">
        <v>4113</v>
      </c>
      <c r="H1301" s="91"/>
      <c r="I1301" s="91"/>
      <c r="J1301" s="92" t="s">
        <v>36</v>
      </c>
      <c r="K1301" s="92"/>
      <c r="L1301" s="92"/>
      <c r="M1301" s="92"/>
      <c r="N1301" s="92"/>
      <c r="O1301" s="92"/>
      <c r="P1301" s="92"/>
      <c r="Q1301" s="92"/>
      <c r="R1301" s="92"/>
      <c r="S1301" s="92"/>
      <c r="T1301" s="92"/>
      <c r="U1301" s="92"/>
      <c r="V1301" s="92"/>
      <c r="W1301" s="92"/>
      <c r="X1301" s="79">
        <v>13300</v>
      </c>
      <c r="Y1301" s="79"/>
      <c r="Z1301" s="79"/>
      <c r="AA1301" s="79"/>
      <c r="AB1301" s="79"/>
      <c r="AC1301" s="80"/>
      <c r="AD1301" s="79">
        <v>13304.76</v>
      </c>
      <c r="AE1301" s="79"/>
      <c r="AF1301" s="79"/>
      <c r="AG1301" s="79"/>
      <c r="AH1301" s="79"/>
      <c r="AI1301" s="80"/>
      <c r="AJ1301" s="71">
        <f t="shared" si="49"/>
        <v>100.03578947368422</v>
      </c>
      <c r="AK1301" s="72"/>
    </row>
    <row r="1302" spans="1:37" ht="18" customHeight="1">
      <c r="A1302" s="118"/>
      <c r="B1302" s="91"/>
      <c r="C1302" s="90">
        <v>111</v>
      </c>
      <c r="D1302" s="90"/>
      <c r="E1302" s="128"/>
      <c r="F1302" s="128"/>
      <c r="G1302" s="91">
        <v>4114</v>
      </c>
      <c r="H1302" s="91"/>
      <c r="I1302" s="91"/>
      <c r="J1302" s="92" t="s">
        <v>37</v>
      </c>
      <c r="K1302" s="92"/>
      <c r="L1302" s="92"/>
      <c r="M1302" s="92"/>
      <c r="N1302" s="92"/>
      <c r="O1302" s="92"/>
      <c r="P1302" s="92"/>
      <c r="Q1302" s="92"/>
      <c r="R1302" s="92"/>
      <c r="S1302" s="92"/>
      <c r="T1302" s="92"/>
      <c r="U1302" s="92"/>
      <c r="V1302" s="92"/>
      <c r="W1302" s="92"/>
      <c r="X1302" s="79">
        <v>5200</v>
      </c>
      <c r="Y1302" s="79"/>
      <c r="Z1302" s="79"/>
      <c r="AA1302" s="79"/>
      <c r="AB1302" s="79"/>
      <c r="AC1302" s="80"/>
      <c r="AD1302" s="79">
        <v>5150.74</v>
      </c>
      <c r="AE1302" s="79"/>
      <c r="AF1302" s="79"/>
      <c r="AG1302" s="79"/>
      <c r="AH1302" s="79"/>
      <c r="AI1302" s="80"/>
      <c r="AJ1302" s="71">
        <f t="shared" si="49"/>
        <v>99.052692307692297</v>
      </c>
      <c r="AK1302" s="72"/>
    </row>
    <row r="1303" spans="1:37" ht="18" customHeight="1">
      <c r="A1303" s="121"/>
      <c r="B1303" s="67"/>
      <c r="C1303" s="66">
        <v>111</v>
      </c>
      <c r="D1303" s="66"/>
      <c r="E1303" s="130"/>
      <c r="F1303" s="130"/>
      <c r="G1303" s="67">
        <v>4115</v>
      </c>
      <c r="H1303" s="67"/>
      <c r="I1303" s="67"/>
      <c r="J1303" s="68" t="s">
        <v>38</v>
      </c>
      <c r="K1303" s="68"/>
      <c r="L1303" s="68"/>
      <c r="M1303" s="68"/>
      <c r="N1303" s="68"/>
      <c r="O1303" s="68"/>
      <c r="P1303" s="68"/>
      <c r="Q1303" s="68"/>
      <c r="R1303" s="68"/>
      <c r="S1303" s="68"/>
      <c r="T1303" s="68"/>
      <c r="U1303" s="68"/>
      <c r="V1303" s="68"/>
      <c r="W1303" s="68"/>
      <c r="X1303" s="69">
        <v>800</v>
      </c>
      <c r="Y1303" s="69"/>
      <c r="Z1303" s="69"/>
      <c r="AA1303" s="69"/>
      <c r="AB1303" s="69"/>
      <c r="AC1303" s="70"/>
      <c r="AD1303" s="69">
        <v>748.53</v>
      </c>
      <c r="AE1303" s="69"/>
      <c r="AF1303" s="69"/>
      <c r="AG1303" s="69"/>
      <c r="AH1303" s="69"/>
      <c r="AI1303" s="70"/>
      <c r="AJ1303" s="71">
        <f t="shared" si="49"/>
        <v>93.566249999999997</v>
      </c>
      <c r="AK1303" s="72"/>
    </row>
    <row r="1304" spans="1:37" ht="18" customHeight="1">
      <c r="A1304" s="116"/>
      <c r="B1304" s="117"/>
      <c r="C1304" s="122"/>
      <c r="D1304" s="122"/>
      <c r="E1304" s="127">
        <v>412</v>
      </c>
      <c r="F1304" s="127"/>
      <c r="G1304" s="216" t="s">
        <v>39</v>
      </c>
      <c r="H1304" s="216"/>
      <c r="I1304" s="216"/>
      <c r="J1304" s="216"/>
      <c r="K1304" s="216"/>
      <c r="L1304" s="216"/>
      <c r="M1304" s="216"/>
      <c r="N1304" s="216"/>
      <c r="O1304" s="216"/>
      <c r="P1304" s="216"/>
      <c r="Q1304" s="216"/>
      <c r="R1304" s="216"/>
      <c r="S1304" s="216"/>
      <c r="T1304" s="216"/>
      <c r="U1304" s="216"/>
      <c r="V1304" s="216"/>
      <c r="W1304" s="216"/>
      <c r="X1304" s="85">
        <f>SUM(X1305:X1305)</f>
        <v>1500</v>
      </c>
      <c r="Y1304" s="86"/>
      <c r="Z1304" s="86"/>
      <c r="AA1304" s="86"/>
      <c r="AB1304" s="86"/>
      <c r="AC1304" s="87"/>
      <c r="AD1304" s="85">
        <f>SUM(AD1305:AD1305)</f>
        <v>1468.08</v>
      </c>
      <c r="AE1304" s="86"/>
      <c r="AF1304" s="86"/>
      <c r="AG1304" s="86"/>
      <c r="AH1304" s="86"/>
      <c r="AI1304" s="87"/>
      <c r="AJ1304" s="73">
        <f t="shared" si="49"/>
        <v>97.871999999999986</v>
      </c>
      <c r="AK1304" s="74"/>
    </row>
    <row r="1305" spans="1:37" ht="18" customHeight="1">
      <c r="A1305" s="118"/>
      <c r="B1305" s="91"/>
      <c r="C1305" s="90">
        <v>111</v>
      </c>
      <c r="D1305" s="90"/>
      <c r="E1305" s="128"/>
      <c r="F1305" s="128"/>
      <c r="G1305" s="91">
        <v>4123</v>
      </c>
      <c r="H1305" s="91"/>
      <c r="I1305" s="91"/>
      <c r="J1305" s="92" t="s">
        <v>40</v>
      </c>
      <c r="K1305" s="92"/>
      <c r="L1305" s="92"/>
      <c r="M1305" s="92"/>
      <c r="N1305" s="92"/>
      <c r="O1305" s="92"/>
      <c r="P1305" s="92"/>
      <c r="Q1305" s="92"/>
      <c r="R1305" s="92"/>
      <c r="S1305" s="92"/>
      <c r="T1305" s="92"/>
      <c r="U1305" s="92"/>
      <c r="V1305" s="92"/>
      <c r="W1305" s="92"/>
      <c r="X1305" s="79">
        <v>1500</v>
      </c>
      <c r="Y1305" s="79"/>
      <c r="Z1305" s="79"/>
      <c r="AA1305" s="79"/>
      <c r="AB1305" s="79"/>
      <c r="AC1305" s="80"/>
      <c r="AD1305" s="79">
        <v>1468.08</v>
      </c>
      <c r="AE1305" s="79"/>
      <c r="AF1305" s="79"/>
      <c r="AG1305" s="79"/>
      <c r="AH1305" s="79"/>
      <c r="AI1305" s="80"/>
      <c r="AJ1305" s="71">
        <f t="shared" si="49"/>
        <v>97.871999999999986</v>
      </c>
      <c r="AK1305" s="72"/>
    </row>
    <row r="1306" spans="1:37" ht="18" customHeight="1">
      <c r="A1306" s="116"/>
      <c r="B1306" s="117"/>
      <c r="C1306" s="122"/>
      <c r="D1306" s="122"/>
      <c r="E1306" s="127">
        <v>413</v>
      </c>
      <c r="F1306" s="127"/>
      <c r="G1306" s="216" t="s">
        <v>44</v>
      </c>
      <c r="H1306" s="216"/>
      <c r="I1306" s="216"/>
      <c r="J1306" s="216"/>
      <c r="K1306" s="216"/>
      <c r="L1306" s="216"/>
      <c r="M1306" s="216"/>
      <c r="N1306" s="216"/>
      <c r="O1306" s="216"/>
      <c r="P1306" s="216"/>
      <c r="Q1306" s="216"/>
      <c r="R1306" s="216"/>
      <c r="S1306" s="216"/>
      <c r="T1306" s="216"/>
      <c r="U1306" s="216"/>
      <c r="V1306" s="216"/>
      <c r="W1306" s="216"/>
      <c r="X1306" s="85">
        <f>SUM(X1307:X1308)</f>
        <v>2800</v>
      </c>
      <c r="Y1306" s="86"/>
      <c r="Z1306" s="86"/>
      <c r="AA1306" s="86"/>
      <c r="AB1306" s="86"/>
      <c r="AC1306" s="87"/>
      <c r="AD1306" s="85">
        <f>SUM(AD1307:AD1308)</f>
        <v>2782.83</v>
      </c>
      <c r="AE1306" s="86"/>
      <c r="AF1306" s="86"/>
      <c r="AG1306" s="86"/>
      <c r="AH1306" s="86"/>
      <c r="AI1306" s="87"/>
      <c r="AJ1306" s="73">
        <f t="shared" si="49"/>
        <v>99.386785714285708</v>
      </c>
      <c r="AK1306" s="74"/>
    </row>
    <row r="1307" spans="1:37" ht="18" customHeight="1">
      <c r="A1307" s="269"/>
      <c r="B1307" s="270"/>
      <c r="C1307" s="90">
        <v>111</v>
      </c>
      <c r="D1307" s="90"/>
      <c r="E1307" s="131"/>
      <c r="F1307" s="131"/>
      <c r="G1307" s="91">
        <v>4131</v>
      </c>
      <c r="H1307" s="91"/>
      <c r="I1307" s="91"/>
      <c r="J1307" s="92" t="s">
        <v>45</v>
      </c>
      <c r="K1307" s="92"/>
      <c r="L1307" s="92"/>
      <c r="M1307" s="92"/>
      <c r="N1307" s="92"/>
      <c r="O1307" s="92"/>
      <c r="P1307" s="92"/>
      <c r="Q1307" s="92"/>
      <c r="R1307" s="92"/>
      <c r="S1307" s="92"/>
      <c r="T1307" s="92"/>
      <c r="U1307" s="92"/>
      <c r="V1307" s="92"/>
      <c r="W1307" s="92"/>
      <c r="X1307" s="79">
        <v>1300</v>
      </c>
      <c r="Y1307" s="79"/>
      <c r="Z1307" s="79"/>
      <c r="AA1307" s="79"/>
      <c r="AB1307" s="79"/>
      <c r="AC1307" s="80"/>
      <c r="AD1307" s="79">
        <v>1293.58</v>
      </c>
      <c r="AE1307" s="79"/>
      <c r="AF1307" s="79"/>
      <c r="AG1307" s="79"/>
      <c r="AH1307" s="79"/>
      <c r="AI1307" s="80"/>
      <c r="AJ1307" s="71">
        <f t="shared" si="49"/>
        <v>99.50615384615385</v>
      </c>
      <c r="AK1307" s="72"/>
    </row>
    <row r="1308" spans="1:37" ht="18" customHeight="1">
      <c r="A1308" s="269"/>
      <c r="B1308" s="270"/>
      <c r="C1308" s="90">
        <v>111</v>
      </c>
      <c r="D1308" s="90"/>
      <c r="E1308" s="131"/>
      <c r="F1308" s="131"/>
      <c r="G1308" s="91">
        <v>4133</v>
      </c>
      <c r="H1308" s="91"/>
      <c r="I1308" s="91"/>
      <c r="J1308" s="92" t="s">
        <v>46</v>
      </c>
      <c r="K1308" s="92"/>
      <c r="L1308" s="92"/>
      <c r="M1308" s="92"/>
      <c r="N1308" s="92"/>
      <c r="O1308" s="92"/>
      <c r="P1308" s="92"/>
      <c r="Q1308" s="92"/>
      <c r="R1308" s="92"/>
      <c r="S1308" s="92"/>
      <c r="T1308" s="92"/>
      <c r="U1308" s="92"/>
      <c r="V1308" s="92"/>
      <c r="W1308" s="92"/>
      <c r="X1308" s="79">
        <v>1500</v>
      </c>
      <c r="Y1308" s="79"/>
      <c r="Z1308" s="79"/>
      <c r="AA1308" s="79"/>
      <c r="AB1308" s="79"/>
      <c r="AC1308" s="80"/>
      <c r="AD1308" s="79">
        <v>1489.25</v>
      </c>
      <c r="AE1308" s="79"/>
      <c r="AF1308" s="79"/>
      <c r="AG1308" s="79"/>
      <c r="AH1308" s="79"/>
      <c r="AI1308" s="80"/>
      <c r="AJ1308" s="71">
        <f t="shared" si="49"/>
        <v>99.283333333333331</v>
      </c>
      <c r="AK1308" s="72"/>
    </row>
    <row r="1309" spans="1:37" ht="18" customHeight="1">
      <c r="A1309" s="116"/>
      <c r="B1309" s="117"/>
      <c r="C1309" s="122"/>
      <c r="D1309" s="122"/>
      <c r="E1309" s="127">
        <v>414</v>
      </c>
      <c r="F1309" s="127"/>
      <c r="G1309" s="216" t="s">
        <v>49</v>
      </c>
      <c r="H1309" s="216"/>
      <c r="I1309" s="216"/>
      <c r="J1309" s="216"/>
      <c r="K1309" s="216"/>
      <c r="L1309" s="216"/>
      <c r="M1309" s="216"/>
      <c r="N1309" s="216"/>
      <c r="O1309" s="216"/>
      <c r="P1309" s="216"/>
      <c r="Q1309" s="216"/>
      <c r="R1309" s="216"/>
      <c r="S1309" s="216"/>
      <c r="T1309" s="216"/>
      <c r="U1309" s="216"/>
      <c r="V1309" s="216"/>
      <c r="W1309" s="216"/>
      <c r="X1309" s="85">
        <f>SUM(X1310:X1312)</f>
        <v>5200</v>
      </c>
      <c r="Y1309" s="86"/>
      <c r="Z1309" s="86"/>
      <c r="AA1309" s="86"/>
      <c r="AB1309" s="86"/>
      <c r="AC1309" s="87"/>
      <c r="AD1309" s="85">
        <f>SUM(AD1310:AD1312)</f>
        <v>2015.21</v>
      </c>
      <c r="AE1309" s="86"/>
      <c r="AF1309" s="86"/>
      <c r="AG1309" s="86"/>
      <c r="AH1309" s="86"/>
      <c r="AI1309" s="87"/>
      <c r="AJ1309" s="73">
        <f t="shared" si="49"/>
        <v>38.754038461538464</v>
      </c>
      <c r="AK1309" s="74"/>
    </row>
    <row r="1310" spans="1:37" ht="18" customHeight="1">
      <c r="A1310" s="269"/>
      <c r="B1310" s="270"/>
      <c r="C1310" s="90">
        <v>111</v>
      </c>
      <c r="D1310" s="90"/>
      <c r="E1310" s="131"/>
      <c r="F1310" s="131"/>
      <c r="G1310" s="91">
        <v>4141</v>
      </c>
      <c r="H1310" s="91"/>
      <c r="I1310" s="91"/>
      <c r="J1310" s="92" t="s">
        <v>50</v>
      </c>
      <c r="K1310" s="92"/>
      <c r="L1310" s="92"/>
      <c r="M1310" s="92"/>
      <c r="N1310" s="92"/>
      <c r="O1310" s="92"/>
      <c r="P1310" s="92"/>
      <c r="Q1310" s="92"/>
      <c r="R1310" s="92"/>
      <c r="S1310" s="92"/>
      <c r="T1310" s="92"/>
      <c r="U1310" s="92"/>
      <c r="V1310" s="92"/>
      <c r="W1310" s="92"/>
      <c r="X1310" s="79">
        <v>2000</v>
      </c>
      <c r="Y1310" s="79"/>
      <c r="Z1310" s="79"/>
      <c r="AA1310" s="79"/>
      <c r="AB1310" s="79"/>
      <c r="AC1310" s="80"/>
      <c r="AD1310" s="79">
        <v>0</v>
      </c>
      <c r="AE1310" s="79"/>
      <c r="AF1310" s="79"/>
      <c r="AG1310" s="79"/>
      <c r="AH1310" s="79"/>
      <c r="AI1310" s="80"/>
      <c r="AJ1310" s="71">
        <f t="shared" si="49"/>
        <v>0</v>
      </c>
      <c r="AK1310" s="72"/>
    </row>
    <row r="1311" spans="1:37" ht="18" customHeight="1">
      <c r="A1311" s="269"/>
      <c r="B1311" s="270"/>
      <c r="C1311" s="90">
        <v>460</v>
      </c>
      <c r="D1311" s="90"/>
      <c r="E1311" s="131"/>
      <c r="F1311" s="131"/>
      <c r="G1311" s="91">
        <v>4143</v>
      </c>
      <c r="H1311" s="91"/>
      <c r="I1311" s="91"/>
      <c r="J1311" s="92" t="s">
        <v>52</v>
      </c>
      <c r="K1311" s="92"/>
      <c r="L1311" s="92"/>
      <c r="M1311" s="92"/>
      <c r="N1311" s="92"/>
      <c r="O1311" s="92"/>
      <c r="P1311" s="92"/>
      <c r="Q1311" s="92"/>
      <c r="R1311" s="92"/>
      <c r="S1311" s="92"/>
      <c r="T1311" s="92"/>
      <c r="U1311" s="92"/>
      <c r="V1311" s="92"/>
      <c r="W1311" s="92"/>
      <c r="X1311" s="79">
        <v>700</v>
      </c>
      <c r="Y1311" s="79"/>
      <c r="Z1311" s="79"/>
      <c r="AA1311" s="79"/>
      <c r="AB1311" s="79"/>
      <c r="AC1311" s="80"/>
      <c r="AD1311" s="79">
        <v>445.21</v>
      </c>
      <c r="AE1311" s="79"/>
      <c r="AF1311" s="79"/>
      <c r="AG1311" s="79"/>
      <c r="AH1311" s="79"/>
      <c r="AI1311" s="80"/>
      <c r="AJ1311" s="71">
        <f t="shared" si="49"/>
        <v>63.601428571428563</v>
      </c>
      <c r="AK1311" s="72"/>
    </row>
    <row r="1312" spans="1:37" ht="18" customHeight="1">
      <c r="A1312" s="118"/>
      <c r="B1312" s="91"/>
      <c r="C1312" s="90">
        <v>111</v>
      </c>
      <c r="D1312" s="90"/>
      <c r="E1312" s="128"/>
      <c r="F1312" s="128"/>
      <c r="G1312" s="91">
        <v>4148</v>
      </c>
      <c r="H1312" s="91"/>
      <c r="I1312" s="91"/>
      <c r="J1312" s="92" t="s">
        <v>56</v>
      </c>
      <c r="K1312" s="92"/>
      <c r="L1312" s="92"/>
      <c r="M1312" s="92"/>
      <c r="N1312" s="92"/>
      <c r="O1312" s="92"/>
      <c r="P1312" s="92"/>
      <c r="Q1312" s="92"/>
      <c r="R1312" s="92"/>
      <c r="S1312" s="92"/>
      <c r="T1312" s="92"/>
      <c r="U1312" s="92"/>
      <c r="V1312" s="92"/>
      <c r="W1312" s="92"/>
      <c r="X1312" s="79">
        <v>2500</v>
      </c>
      <c r="Y1312" s="79"/>
      <c r="Z1312" s="79"/>
      <c r="AA1312" s="79"/>
      <c r="AB1312" s="79"/>
      <c r="AC1312" s="80"/>
      <c r="AD1312" s="79">
        <v>1570</v>
      </c>
      <c r="AE1312" s="79"/>
      <c r="AF1312" s="79"/>
      <c r="AG1312" s="79"/>
      <c r="AH1312" s="79"/>
      <c r="AI1312" s="80"/>
      <c r="AJ1312" s="71">
        <f t="shared" si="49"/>
        <v>62.8</v>
      </c>
      <c r="AK1312" s="72"/>
    </row>
    <row r="1313" spans="1:37" ht="18" customHeight="1">
      <c r="A1313" s="137">
        <v>30</v>
      </c>
      <c r="B1313" s="138"/>
      <c r="C1313" s="114" t="s">
        <v>95</v>
      </c>
      <c r="D1313" s="114"/>
      <c r="E1313" s="114"/>
      <c r="F1313" s="114"/>
      <c r="G1313" s="114"/>
      <c r="H1313" s="114"/>
      <c r="I1313" s="114"/>
      <c r="J1313" s="114"/>
      <c r="K1313" s="114"/>
      <c r="L1313" s="114"/>
      <c r="M1313" s="114"/>
      <c r="N1313" s="114"/>
      <c r="O1313" s="114"/>
      <c r="P1313" s="114"/>
      <c r="Q1313" s="114"/>
      <c r="R1313" s="114"/>
      <c r="S1313" s="114"/>
      <c r="T1313" s="114"/>
      <c r="U1313" s="114"/>
      <c r="V1313" s="114"/>
      <c r="W1313" s="114"/>
      <c r="X1313" s="205">
        <f>X1298+X1304+X1306+X1309</f>
        <v>71100</v>
      </c>
      <c r="Y1313" s="206"/>
      <c r="Z1313" s="206"/>
      <c r="AA1313" s="206"/>
      <c r="AB1313" s="206"/>
      <c r="AC1313" s="207"/>
      <c r="AD1313" s="205">
        <f>AD1298+AD1304+AD1306+AD1309</f>
        <v>66724.66</v>
      </c>
      <c r="AE1313" s="206"/>
      <c r="AF1313" s="206"/>
      <c r="AG1313" s="206"/>
      <c r="AH1313" s="206"/>
      <c r="AI1313" s="207"/>
      <c r="AJ1313" s="168">
        <f t="shared" si="49"/>
        <v>93.846216596343183</v>
      </c>
      <c r="AK1313" s="169"/>
    </row>
    <row r="1314" spans="1:37" ht="18" customHeight="1">
      <c r="A1314" s="139"/>
      <c r="B1314" s="140"/>
      <c r="C1314" s="115"/>
      <c r="D1314" s="115"/>
      <c r="E1314" s="115"/>
      <c r="F1314" s="115"/>
      <c r="G1314" s="115"/>
      <c r="H1314" s="115"/>
      <c r="I1314" s="115"/>
      <c r="J1314" s="115"/>
      <c r="K1314" s="115"/>
      <c r="L1314" s="115"/>
      <c r="M1314" s="115"/>
      <c r="N1314" s="115"/>
      <c r="O1314" s="115"/>
      <c r="P1314" s="115"/>
      <c r="Q1314" s="115"/>
      <c r="R1314" s="115"/>
      <c r="S1314" s="115"/>
      <c r="T1314" s="115"/>
      <c r="U1314" s="115"/>
      <c r="V1314" s="115"/>
      <c r="W1314" s="115"/>
      <c r="X1314" s="208"/>
      <c r="Y1314" s="209"/>
      <c r="Z1314" s="209"/>
      <c r="AA1314" s="209"/>
      <c r="AB1314" s="209"/>
      <c r="AC1314" s="210"/>
      <c r="AD1314" s="208"/>
      <c r="AE1314" s="209"/>
      <c r="AF1314" s="209"/>
      <c r="AG1314" s="209"/>
      <c r="AH1314" s="209"/>
      <c r="AI1314" s="210"/>
      <c r="AJ1314" s="170" t="e">
        <f t="shared" si="49"/>
        <v>#DIV/0!</v>
      </c>
      <c r="AK1314" s="171"/>
    </row>
    <row r="1332" spans="1:37" ht="0.75" customHeight="1"/>
    <row r="1333" spans="1:37" ht="18" customHeight="1">
      <c r="A1333" s="88" t="s">
        <v>90</v>
      </c>
      <c r="B1333" s="81"/>
      <c r="C1333" s="81" t="s">
        <v>91</v>
      </c>
      <c r="D1333" s="81"/>
      <c r="E1333" s="203" t="s">
        <v>92</v>
      </c>
      <c r="F1333" s="203"/>
      <c r="G1333" s="81" t="s">
        <v>92</v>
      </c>
      <c r="H1333" s="81"/>
      <c r="I1333" s="81" t="s">
        <v>93</v>
      </c>
      <c r="J1333" s="81"/>
      <c r="K1333" s="81"/>
      <c r="L1333" s="81"/>
      <c r="M1333" s="81"/>
      <c r="N1333" s="81"/>
      <c r="O1333" s="81"/>
      <c r="P1333" s="81"/>
      <c r="Q1333" s="81"/>
      <c r="R1333" s="81"/>
      <c r="S1333" s="81"/>
      <c r="T1333" s="81"/>
      <c r="U1333" s="81"/>
      <c r="V1333" s="81"/>
      <c r="W1333" s="81"/>
      <c r="X1333" s="81" t="s">
        <v>200</v>
      </c>
      <c r="Y1333" s="81"/>
      <c r="Z1333" s="81"/>
      <c r="AA1333" s="81"/>
      <c r="AB1333" s="81"/>
      <c r="AC1333" s="82"/>
      <c r="AD1333" s="81" t="s">
        <v>198</v>
      </c>
      <c r="AE1333" s="81"/>
      <c r="AF1333" s="81"/>
      <c r="AG1333" s="81"/>
      <c r="AH1333" s="81"/>
      <c r="AI1333" s="82"/>
      <c r="AJ1333" s="75" t="s">
        <v>123</v>
      </c>
      <c r="AK1333" s="76"/>
    </row>
    <row r="1334" spans="1:37" ht="18" customHeight="1">
      <c r="A1334" s="89"/>
      <c r="B1334" s="83"/>
      <c r="C1334" s="83"/>
      <c r="D1334" s="83"/>
      <c r="E1334" s="204"/>
      <c r="F1334" s="204"/>
      <c r="G1334" s="83"/>
      <c r="H1334" s="83"/>
      <c r="I1334" s="83"/>
      <c r="J1334" s="83"/>
      <c r="K1334" s="83"/>
      <c r="L1334" s="83"/>
      <c r="M1334" s="83"/>
      <c r="N1334" s="83"/>
      <c r="O1334" s="83"/>
      <c r="P1334" s="83"/>
      <c r="Q1334" s="83"/>
      <c r="R1334" s="83"/>
      <c r="S1334" s="83"/>
      <c r="T1334" s="83"/>
      <c r="U1334" s="83"/>
      <c r="V1334" s="83"/>
      <c r="W1334" s="83"/>
      <c r="X1334" s="83"/>
      <c r="Y1334" s="83"/>
      <c r="Z1334" s="83"/>
      <c r="AA1334" s="83"/>
      <c r="AB1334" s="83"/>
      <c r="AC1334" s="84"/>
      <c r="AD1334" s="83"/>
      <c r="AE1334" s="83"/>
      <c r="AF1334" s="83"/>
      <c r="AG1334" s="83"/>
      <c r="AH1334" s="83"/>
      <c r="AI1334" s="84"/>
      <c r="AJ1334" s="77"/>
      <c r="AK1334" s="78"/>
    </row>
    <row r="1335" spans="1:37" ht="18" customHeight="1">
      <c r="A1335" s="211">
        <v>31</v>
      </c>
      <c r="B1335" s="212"/>
      <c r="C1335" s="221" t="s">
        <v>196</v>
      </c>
      <c r="D1335" s="222"/>
      <c r="E1335" s="222"/>
      <c r="F1335" s="222"/>
      <c r="G1335" s="222"/>
      <c r="H1335" s="222"/>
      <c r="I1335" s="222"/>
      <c r="J1335" s="222"/>
      <c r="K1335" s="222"/>
      <c r="L1335" s="222"/>
      <c r="M1335" s="222"/>
      <c r="N1335" s="222"/>
      <c r="O1335" s="222"/>
      <c r="P1335" s="222"/>
      <c r="Q1335" s="222"/>
      <c r="R1335" s="222"/>
      <c r="S1335" s="222"/>
      <c r="T1335" s="222"/>
      <c r="U1335" s="222"/>
      <c r="V1335" s="222"/>
      <c r="W1335" s="222"/>
      <c r="X1335" s="222"/>
      <c r="Y1335" s="222"/>
      <c r="Z1335" s="222"/>
      <c r="AA1335" s="222"/>
      <c r="AB1335" s="222"/>
      <c r="AC1335" s="222"/>
      <c r="AD1335" s="222"/>
      <c r="AE1335" s="222"/>
      <c r="AF1335" s="222"/>
      <c r="AG1335" s="222"/>
      <c r="AH1335" s="222"/>
      <c r="AI1335" s="222"/>
      <c r="AJ1335" s="222"/>
      <c r="AK1335" s="223"/>
    </row>
    <row r="1336" spans="1:37" ht="18" customHeight="1">
      <c r="A1336" s="213"/>
      <c r="B1336" s="214"/>
      <c r="C1336" s="224"/>
      <c r="D1336" s="225"/>
      <c r="E1336" s="225"/>
      <c r="F1336" s="225"/>
      <c r="G1336" s="225"/>
      <c r="H1336" s="225"/>
      <c r="I1336" s="225"/>
      <c r="J1336" s="225"/>
      <c r="K1336" s="225"/>
      <c r="L1336" s="225"/>
      <c r="M1336" s="225"/>
      <c r="N1336" s="225"/>
      <c r="O1336" s="225"/>
      <c r="P1336" s="225"/>
      <c r="Q1336" s="225"/>
      <c r="R1336" s="225"/>
      <c r="S1336" s="225"/>
      <c r="T1336" s="225"/>
      <c r="U1336" s="225"/>
      <c r="V1336" s="225"/>
      <c r="W1336" s="225"/>
      <c r="X1336" s="225"/>
      <c r="Y1336" s="225"/>
      <c r="Z1336" s="225"/>
      <c r="AA1336" s="225"/>
      <c r="AB1336" s="225"/>
      <c r="AC1336" s="225"/>
      <c r="AD1336" s="225"/>
      <c r="AE1336" s="225"/>
      <c r="AF1336" s="225"/>
      <c r="AG1336" s="225"/>
      <c r="AH1336" s="225"/>
      <c r="AI1336" s="225"/>
      <c r="AJ1336" s="225"/>
      <c r="AK1336" s="226"/>
    </row>
    <row r="1337" spans="1:37" ht="18" customHeight="1">
      <c r="A1337" s="116"/>
      <c r="B1337" s="117"/>
      <c r="C1337" s="122"/>
      <c r="D1337" s="122"/>
      <c r="E1337" s="127">
        <v>411</v>
      </c>
      <c r="F1337" s="127"/>
      <c r="G1337" s="215" t="s">
        <v>33</v>
      </c>
      <c r="H1337" s="215"/>
      <c r="I1337" s="215"/>
      <c r="J1337" s="215"/>
      <c r="K1337" s="215"/>
      <c r="L1337" s="215"/>
      <c r="M1337" s="215"/>
      <c r="N1337" s="215"/>
      <c r="O1337" s="215"/>
      <c r="P1337" s="215"/>
      <c r="Q1337" s="215"/>
      <c r="R1337" s="215"/>
      <c r="S1337" s="215"/>
      <c r="T1337" s="215"/>
      <c r="U1337" s="215"/>
      <c r="V1337" s="215"/>
      <c r="W1337" s="215"/>
      <c r="X1337" s="85">
        <f>SUM(X1338:X1342)</f>
        <v>1239000</v>
      </c>
      <c r="Y1337" s="86"/>
      <c r="Z1337" s="86"/>
      <c r="AA1337" s="86"/>
      <c r="AB1337" s="86"/>
      <c r="AC1337" s="87"/>
      <c r="AD1337" s="85">
        <f>SUM(AD1338:AD1342)</f>
        <v>1190599.43</v>
      </c>
      <c r="AE1337" s="86"/>
      <c r="AF1337" s="86"/>
      <c r="AG1337" s="86"/>
      <c r="AH1337" s="86"/>
      <c r="AI1337" s="87"/>
      <c r="AJ1337" s="282">
        <f t="shared" ref="AJ1337:AJ1365" si="50">AD1337/X1337*100</f>
        <v>96.09357788539144</v>
      </c>
      <c r="AK1337" s="283"/>
    </row>
    <row r="1338" spans="1:37" ht="18" customHeight="1">
      <c r="A1338" s="118"/>
      <c r="B1338" s="91"/>
      <c r="C1338" s="90">
        <v>320</v>
      </c>
      <c r="D1338" s="90"/>
      <c r="E1338" s="128"/>
      <c r="F1338" s="128"/>
      <c r="G1338" s="91">
        <v>4111</v>
      </c>
      <c r="H1338" s="91"/>
      <c r="I1338" s="91"/>
      <c r="J1338" s="92" t="s">
        <v>34</v>
      </c>
      <c r="K1338" s="92"/>
      <c r="L1338" s="92"/>
      <c r="M1338" s="92"/>
      <c r="N1338" s="92"/>
      <c r="O1338" s="92"/>
      <c r="P1338" s="92"/>
      <c r="Q1338" s="92"/>
      <c r="R1338" s="92"/>
      <c r="S1338" s="92"/>
      <c r="T1338" s="92"/>
      <c r="U1338" s="92"/>
      <c r="V1338" s="92"/>
      <c r="W1338" s="92"/>
      <c r="X1338" s="79">
        <v>666000</v>
      </c>
      <c r="Y1338" s="79"/>
      <c r="Z1338" s="79"/>
      <c r="AA1338" s="79"/>
      <c r="AB1338" s="79"/>
      <c r="AC1338" s="80"/>
      <c r="AD1338" s="79">
        <v>664135.56999999995</v>
      </c>
      <c r="AE1338" s="79"/>
      <c r="AF1338" s="79"/>
      <c r="AG1338" s="79"/>
      <c r="AH1338" s="79"/>
      <c r="AI1338" s="80"/>
      <c r="AJ1338" s="71">
        <f t="shared" si="50"/>
        <v>99.720055555555547</v>
      </c>
      <c r="AK1338" s="72"/>
    </row>
    <row r="1339" spans="1:37" ht="18" customHeight="1">
      <c r="A1339" s="118"/>
      <c r="B1339" s="91"/>
      <c r="C1339" s="90">
        <v>320</v>
      </c>
      <c r="D1339" s="90"/>
      <c r="E1339" s="128"/>
      <c r="F1339" s="128"/>
      <c r="G1339" s="91">
        <v>4112</v>
      </c>
      <c r="H1339" s="91"/>
      <c r="I1339" s="91"/>
      <c r="J1339" s="217" t="s">
        <v>35</v>
      </c>
      <c r="K1339" s="217"/>
      <c r="L1339" s="217"/>
      <c r="M1339" s="217"/>
      <c r="N1339" s="217"/>
      <c r="O1339" s="217"/>
      <c r="P1339" s="217"/>
      <c r="Q1339" s="217"/>
      <c r="R1339" s="217"/>
      <c r="S1339" s="217"/>
      <c r="T1339" s="217"/>
      <c r="U1339" s="217"/>
      <c r="V1339" s="217"/>
      <c r="W1339" s="217"/>
      <c r="X1339" s="79">
        <v>100500</v>
      </c>
      <c r="Y1339" s="79"/>
      <c r="Z1339" s="79"/>
      <c r="AA1339" s="79"/>
      <c r="AB1339" s="79"/>
      <c r="AC1339" s="80"/>
      <c r="AD1339" s="79">
        <v>89781.2</v>
      </c>
      <c r="AE1339" s="79"/>
      <c r="AF1339" s="79"/>
      <c r="AG1339" s="79"/>
      <c r="AH1339" s="79"/>
      <c r="AI1339" s="80"/>
      <c r="AJ1339" s="71">
        <f t="shared" si="50"/>
        <v>89.33452736318408</v>
      </c>
      <c r="AK1339" s="72"/>
    </row>
    <row r="1340" spans="1:37" ht="18" customHeight="1">
      <c r="A1340" s="118"/>
      <c r="B1340" s="91"/>
      <c r="C1340" s="90">
        <v>320</v>
      </c>
      <c r="D1340" s="90"/>
      <c r="E1340" s="128"/>
      <c r="F1340" s="128"/>
      <c r="G1340" s="91">
        <v>4113</v>
      </c>
      <c r="H1340" s="91"/>
      <c r="I1340" s="91"/>
      <c r="J1340" s="92" t="s">
        <v>36</v>
      </c>
      <c r="K1340" s="92"/>
      <c r="L1340" s="92"/>
      <c r="M1340" s="92"/>
      <c r="N1340" s="92"/>
      <c r="O1340" s="92"/>
      <c r="P1340" s="92"/>
      <c r="Q1340" s="92"/>
      <c r="R1340" s="92"/>
      <c r="S1340" s="92"/>
      <c r="T1340" s="92"/>
      <c r="U1340" s="92"/>
      <c r="V1340" s="92"/>
      <c r="W1340" s="92"/>
      <c r="X1340" s="79">
        <v>256200</v>
      </c>
      <c r="Y1340" s="79"/>
      <c r="Z1340" s="79"/>
      <c r="AA1340" s="79"/>
      <c r="AB1340" s="79"/>
      <c r="AC1340" s="80"/>
      <c r="AD1340" s="79">
        <v>236882.09</v>
      </c>
      <c r="AE1340" s="79"/>
      <c r="AF1340" s="79"/>
      <c r="AG1340" s="79"/>
      <c r="AH1340" s="79"/>
      <c r="AI1340" s="80"/>
      <c r="AJ1340" s="71">
        <f t="shared" si="50"/>
        <v>92.459832162373147</v>
      </c>
      <c r="AK1340" s="72"/>
    </row>
    <row r="1341" spans="1:37" ht="18" customHeight="1">
      <c r="A1341" s="118"/>
      <c r="B1341" s="91"/>
      <c r="C1341" s="90">
        <v>320</v>
      </c>
      <c r="D1341" s="90"/>
      <c r="E1341" s="128"/>
      <c r="F1341" s="128"/>
      <c r="G1341" s="91">
        <v>4114</v>
      </c>
      <c r="H1341" s="91"/>
      <c r="I1341" s="91"/>
      <c r="J1341" s="92" t="s">
        <v>37</v>
      </c>
      <c r="K1341" s="92"/>
      <c r="L1341" s="92"/>
      <c r="M1341" s="92"/>
      <c r="N1341" s="92"/>
      <c r="O1341" s="92"/>
      <c r="P1341" s="92"/>
      <c r="Q1341" s="92"/>
      <c r="R1341" s="92"/>
      <c r="S1341" s="92"/>
      <c r="T1341" s="92"/>
      <c r="U1341" s="92"/>
      <c r="V1341" s="92"/>
      <c r="W1341" s="92"/>
      <c r="X1341" s="79">
        <v>201100</v>
      </c>
      <c r="Y1341" s="79"/>
      <c r="Z1341" s="79"/>
      <c r="AA1341" s="79"/>
      <c r="AB1341" s="79"/>
      <c r="AC1341" s="80"/>
      <c r="AD1341" s="79">
        <v>186355.32</v>
      </c>
      <c r="AE1341" s="79"/>
      <c r="AF1341" s="79"/>
      <c r="AG1341" s="79"/>
      <c r="AH1341" s="79"/>
      <c r="AI1341" s="80"/>
      <c r="AJ1341" s="71">
        <f t="shared" si="50"/>
        <v>92.667986076578828</v>
      </c>
      <c r="AK1341" s="72"/>
    </row>
    <row r="1342" spans="1:37" ht="18" customHeight="1">
      <c r="A1342" s="121"/>
      <c r="B1342" s="67"/>
      <c r="C1342" s="66">
        <v>320</v>
      </c>
      <c r="D1342" s="66"/>
      <c r="E1342" s="130"/>
      <c r="F1342" s="130"/>
      <c r="G1342" s="67">
        <v>4115</v>
      </c>
      <c r="H1342" s="67"/>
      <c r="I1342" s="67"/>
      <c r="J1342" s="68" t="s">
        <v>38</v>
      </c>
      <c r="K1342" s="68"/>
      <c r="L1342" s="68"/>
      <c r="M1342" s="68"/>
      <c r="N1342" s="68"/>
      <c r="O1342" s="68"/>
      <c r="P1342" s="68"/>
      <c r="Q1342" s="68"/>
      <c r="R1342" s="68"/>
      <c r="S1342" s="68"/>
      <c r="T1342" s="68"/>
      <c r="U1342" s="68"/>
      <c r="V1342" s="68"/>
      <c r="W1342" s="68"/>
      <c r="X1342" s="69">
        <v>15200</v>
      </c>
      <c r="Y1342" s="69"/>
      <c r="Z1342" s="69"/>
      <c r="AA1342" s="69"/>
      <c r="AB1342" s="69"/>
      <c r="AC1342" s="70"/>
      <c r="AD1342" s="69">
        <v>13445.25</v>
      </c>
      <c r="AE1342" s="69"/>
      <c r="AF1342" s="69"/>
      <c r="AG1342" s="69"/>
      <c r="AH1342" s="69"/>
      <c r="AI1342" s="70"/>
      <c r="AJ1342" s="182">
        <f t="shared" si="50"/>
        <v>88.455592105263165</v>
      </c>
      <c r="AK1342" s="183"/>
    </row>
    <row r="1343" spans="1:37" ht="18" customHeight="1">
      <c r="A1343" s="116"/>
      <c r="B1343" s="117"/>
      <c r="C1343" s="122"/>
      <c r="D1343" s="122"/>
      <c r="E1343" s="127">
        <v>412</v>
      </c>
      <c r="F1343" s="127"/>
      <c r="G1343" s="216" t="s">
        <v>39</v>
      </c>
      <c r="H1343" s="216"/>
      <c r="I1343" s="216"/>
      <c r="J1343" s="216"/>
      <c r="K1343" s="216"/>
      <c r="L1343" s="216"/>
      <c r="M1343" s="216"/>
      <c r="N1343" s="216"/>
      <c r="O1343" s="216"/>
      <c r="P1343" s="216"/>
      <c r="Q1343" s="216"/>
      <c r="R1343" s="216"/>
      <c r="S1343" s="216"/>
      <c r="T1343" s="216"/>
      <c r="U1343" s="216"/>
      <c r="V1343" s="216"/>
      <c r="W1343" s="216"/>
      <c r="X1343" s="85">
        <f>SUM(X1344:X1344)</f>
        <v>53900</v>
      </c>
      <c r="Y1343" s="86"/>
      <c r="Z1343" s="86"/>
      <c r="AA1343" s="86"/>
      <c r="AB1343" s="86"/>
      <c r="AC1343" s="87"/>
      <c r="AD1343" s="85">
        <f>SUM(AD1344:AD1344)</f>
        <v>44829.53</v>
      </c>
      <c r="AE1343" s="86"/>
      <c r="AF1343" s="86"/>
      <c r="AG1343" s="86"/>
      <c r="AH1343" s="86"/>
      <c r="AI1343" s="87"/>
      <c r="AJ1343" s="73">
        <f t="shared" si="50"/>
        <v>83.171669758812612</v>
      </c>
      <c r="AK1343" s="74"/>
    </row>
    <row r="1344" spans="1:37" ht="18" customHeight="1">
      <c r="A1344" s="118"/>
      <c r="B1344" s="91"/>
      <c r="C1344" s="90">
        <v>320</v>
      </c>
      <c r="D1344" s="90"/>
      <c r="E1344" s="128"/>
      <c r="F1344" s="128"/>
      <c r="G1344" s="91">
        <v>4123</v>
      </c>
      <c r="H1344" s="91"/>
      <c r="I1344" s="91"/>
      <c r="J1344" s="92" t="s">
        <v>40</v>
      </c>
      <c r="K1344" s="92"/>
      <c r="L1344" s="92"/>
      <c r="M1344" s="92"/>
      <c r="N1344" s="92"/>
      <c r="O1344" s="92"/>
      <c r="P1344" s="92"/>
      <c r="Q1344" s="92"/>
      <c r="R1344" s="92"/>
      <c r="S1344" s="92"/>
      <c r="T1344" s="92"/>
      <c r="U1344" s="92"/>
      <c r="V1344" s="92"/>
      <c r="W1344" s="92"/>
      <c r="X1344" s="79">
        <v>53900</v>
      </c>
      <c r="Y1344" s="79"/>
      <c r="Z1344" s="79"/>
      <c r="AA1344" s="79"/>
      <c r="AB1344" s="79"/>
      <c r="AC1344" s="80"/>
      <c r="AD1344" s="79">
        <v>44829.53</v>
      </c>
      <c r="AE1344" s="79"/>
      <c r="AF1344" s="79"/>
      <c r="AG1344" s="79"/>
      <c r="AH1344" s="79"/>
      <c r="AI1344" s="80"/>
      <c r="AJ1344" s="71">
        <f t="shared" si="50"/>
        <v>83.171669758812612</v>
      </c>
      <c r="AK1344" s="72"/>
    </row>
    <row r="1345" spans="1:71" ht="18" customHeight="1">
      <c r="A1345" s="116"/>
      <c r="B1345" s="117"/>
      <c r="C1345" s="122"/>
      <c r="D1345" s="122"/>
      <c r="E1345" s="127">
        <v>413</v>
      </c>
      <c r="F1345" s="127"/>
      <c r="G1345" s="216" t="s">
        <v>44</v>
      </c>
      <c r="H1345" s="216"/>
      <c r="I1345" s="216"/>
      <c r="J1345" s="216"/>
      <c r="K1345" s="216"/>
      <c r="L1345" s="216"/>
      <c r="M1345" s="216"/>
      <c r="N1345" s="216"/>
      <c r="O1345" s="216"/>
      <c r="P1345" s="216"/>
      <c r="Q1345" s="216"/>
      <c r="R1345" s="216"/>
      <c r="S1345" s="216"/>
      <c r="T1345" s="216"/>
      <c r="U1345" s="216"/>
      <c r="V1345" s="216"/>
      <c r="W1345" s="216"/>
      <c r="X1345" s="85">
        <f>SUM(X1346:X1348)</f>
        <v>144250</v>
      </c>
      <c r="Y1345" s="86"/>
      <c r="Z1345" s="86"/>
      <c r="AA1345" s="86"/>
      <c r="AB1345" s="86"/>
      <c r="AC1345" s="87"/>
      <c r="AD1345" s="85">
        <f>SUM(AD1346:AD1348)</f>
        <v>129468.31</v>
      </c>
      <c r="AE1345" s="86"/>
      <c r="AF1345" s="86"/>
      <c r="AG1345" s="86"/>
      <c r="AH1345" s="86"/>
      <c r="AI1345" s="87"/>
      <c r="AJ1345" s="73">
        <f t="shared" si="50"/>
        <v>89.752727902946276</v>
      </c>
      <c r="AK1345" s="74"/>
    </row>
    <row r="1346" spans="1:71" ht="18" customHeight="1">
      <c r="A1346" s="269"/>
      <c r="B1346" s="270"/>
      <c r="C1346" s="90">
        <v>320</v>
      </c>
      <c r="D1346" s="90"/>
      <c r="E1346" s="131"/>
      <c r="F1346" s="131"/>
      <c r="G1346" s="91">
        <v>4131</v>
      </c>
      <c r="H1346" s="91"/>
      <c r="I1346" s="91"/>
      <c r="J1346" s="92" t="s">
        <v>45</v>
      </c>
      <c r="K1346" s="92"/>
      <c r="L1346" s="92"/>
      <c r="M1346" s="92"/>
      <c r="N1346" s="92"/>
      <c r="O1346" s="92"/>
      <c r="P1346" s="92"/>
      <c r="Q1346" s="92"/>
      <c r="R1346" s="92"/>
      <c r="S1346" s="92"/>
      <c r="T1346" s="92"/>
      <c r="U1346" s="92"/>
      <c r="V1346" s="92"/>
      <c r="W1346" s="92"/>
      <c r="X1346" s="79">
        <v>42000</v>
      </c>
      <c r="Y1346" s="79"/>
      <c r="Z1346" s="79"/>
      <c r="AA1346" s="79"/>
      <c r="AB1346" s="79"/>
      <c r="AC1346" s="80"/>
      <c r="AD1346" s="79">
        <v>39651.879999999997</v>
      </c>
      <c r="AE1346" s="79"/>
      <c r="AF1346" s="79"/>
      <c r="AG1346" s="79"/>
      <c r="AH1346" s="79"/>
      <c r="AI1346" s="80"/>
      <c r="AJ1346" s="71">
        <f t="shared" si="50"/>
        <v>94.409238095238095</v>
      </c>
      <c r="AK1346" s="72"/>
    </row>
    <row r="1347" spans="1:71" ht="18" customHeight="1">
      <c r="A1347" s="269"/>
      <c r="B1347" s="270"/>
      <c r="C1347" s="90">
        <v>320</v>
      </c>
      <c r="D1347" s="90"/>
      <c r="E1347" s="131"/>
      <c r="F1347" s="131"/>
      <c r="G1347" s="91">
        <v>4133</v>
      </c>
      <c r="H1347" s="91"/>
      <c r="I1347" s="91"/>
      <c r="J1347" s="92" t="s">
        <v>46</v>
      </c>
      <c r="K1347" s="92"/>
      <c r="L1347" s="92"/>
      <c r="M1347" s="92"/>
      <c r="N1347" s="92"/>
      <c r="O1347" s="92"/>
      <c r="P1347" s="92"/>
      <c r="Q1347" s="92"/>
      <c r="R1347" s="92"/>
      <c r="S1347" s="92"/>
      <c r="T1347" s="92"/>
      <c r="U1347" s="92"/>
      <c r="V1347" s="92"/>
      <c r="W1347" s="92"/>
      <c r="X1347" s="79">
        <v>61250</v>
      </c>
      <c r="Y1347" s="79"/>
      <c r="Z1347" s="79"/>
      <c r="AA1347" s="79"/>
      <c r="AB1347" s="79"/>
      <c r="AC1347" s="80"/>
      <c r="AD1347" s="79">
        <v>52366.03</v>
      </c>
      <c r="AE1347" s="79"/>
      <c r="AF1347" s="79"/>
      <c r="AG1347" s="79"/>
      <c r="AH1347" s="79"/>
      <c r="AI1347" s="80"/>
      <c r="AJ1347" s="71">
        <f t="shared" si="50"/>
        <v>85.495559183673464</v>
      </c>
      <c r="AK1347" s="72"/>
    </row>
    <row r="1348" spans="1:71" ht="18" customHeight="1">
      <c r="A1348" s="118"/>
      <c r="B1348" s="91"/>
      <c r="C1348" s="90">
        <v>435</v>
      </c>
      <c r="D1348" s="90"/>
      <c r="E1348" s="128"/>
      <c r="F1348" s="128"/>
      <c r="G1348" s="91">
        <v>4134</v>
      </c>
      <c r="H1348" s="91"/>
      <c r="I1348" s="91"/>
      <c r="J1348" s="92" t="s">
        <v>47</v>
      </c>
      <c r="K1348" s="92"/>
      <c r="L1348" s="92"/>
      <c r="M1348" s="92"/>
      <c r="N1348" s="92"/>
      <c r="O1348" s="92"/>
      <c r="P1348" s="92"/>
      <c r="Q1348" s="92"/>
      <c r="R1348" s="92"/>
      <c r="S1348" s="92"/>
      <c r="T1348" s="92"/>
      <c r="U1348" s="92"/>
      <c r="V1348" s="92"/>
      <c r="W1348" s="92"/>
      <c r="X1348" s="79">
        <v>41000</v>
      </c>
      <c r="Y1348" s="79"/>
      <c r="Z1348" s="79"/>
      <c r="AA1348" s="79"/>
      <c r="AB1348" s="79"/>
      <c r="AC1348" s="80"/>
      <c r="AD1348" s="79">
        <v>37450.400000000001</v>
      </c>
      <c r="AE1348" s="79"/>
      <c r="AF1348" s="79"/>
      <c r="AG1348" s="79"/>
      <c r="AH1348" s="79"/>
      <c r="AI1348" s="80"/>
      <c r="AJ1348" s="71">
        <f t="shared" si="50"/>
        <v>91.342439024390245</v>
      </c>
      <c r="AK1348" s="72"/>
    </row>
    <row r="1349" spans="1:71" ht="18" customHeight="1">
      <c r="A1349" s="116"/>
      <c r="B1349" s="117"/>
      <c r="C1349" s="122"/>
      <c r="D1349" s="122"/>
      <c r="E1349" s="127">
        <v>414</v>
      </c>
      <c r="F1349" s="127"/>
      <c r="G1349" s="216" t="s">
        <v>49</v>
      </c>
      <c r="H1349" s="216"/>
      <c r="I1349" s="216"/>
      <c r="J1349" s="216"/>
      <c r="K1349" s="216"/>
      <c r="L1349" s="216"/>
      <c r="M1349" s="216"/>
      <c r="N1349" s="216"/>
      <c r="O1349" s="216"/>
      <c r="P1349" s="216"/>
      <c r="Q1349" s="216"/>
      <c r="R1349" s="216"/>
      <c r="S1349" s="216"/>
      <c r="T1349" s="216"/>
      <c r="U1349" s="216"/>
      <c r="V1349" s="216"/>
      <c r="W1349" s="216"/>
      <c r="X1349" s="85">
        <f>SUM(X1350:X1353)</f>
        <v>37400</v>
      </c>
      <c r="Y1349" s="86"/>
      <c r="Z1349" s="86"/>
      <c r="AA1349" s="86"/>
      <c r="AB1349" s="86"/>
      <c r="AC1349" s="87"/>
      <c r="AD1349" s="85">
        <f>SUM(AD1350:AD1353)</f>
        <v>25936.28</v>
      </c>
      <c r="AE1349" s="86"/>
      <c r="AF1349" s="86"/>
      <c r="AG1349" s="86"/>
      <c r="AH1349" s="86"/>
      <c r="AI1349" s="87"/>
      <c r="AJ1349" s="73">
        <f t="shared" si="50"/>
        <v>69.348342245989301</v>
      </c>
      <c r="AK1349" s="74"/>
    </row>
    <row r="1350" spans="1:71" s="2" customFormat="1" ht="18" customHeight="1">
      <c r="A1350" s="269"/>
      <c r="B1350" s="270"/>
      <c r="C1350" s="90">
        <v>320</v>
      </c>
      <c r="D1350" s="90"/>
      <c r="E1350" s="131"/>
      <c r="F1350" s="131"/>
      <c r="G1350" s="91">
        <v>4141</v>
      </c>
      <c r="H1350" s="91"/>
      <c r="I1350" s="91"/>
      <c r="J1350" s="92" t="s">
        <v>50</v>
      </c>
      <c r="K1350" s="92"/>
      <c r="L1350" s="92"/>
      <c r="M1350" s="92"/>
      <c r="N1350" s="92"/>
      <c r="O1350" s="92"/>
      <c r="P1350" s="92"/>
      <c r="Q1350" s="92"/>
      <c r="R1350" s="92"/>
      <c r="S1350" s="92"/>
      <c r="T1350" s="92"/>
      <c r="U1350" s="92"/>
      <c r="V1350" s="92"/>
      <c r="W1350" s="92"/>
      <c r="X1350" s="79">
        <v>5000</v>
      </c>
      <c r="Y1350" s="79"/>
      <c r="Z1350" s="79"/>
      <c r="AA1350" s="79"/>
      <c r="AB1350" s="79"/>
      <c r="AC1350" s="80"/>
      <c r="AD1350" s="79">
        <v>1564.6</v>
      </c>
      <c r="AE1350" s="79"/>
      <c r="AF1350" s="79"/>
      <c r="AG1350" s="79"/>
      <c r="AH1350" s="79"/>
      <c r="AI1350" s="80"/>
      <c r="AJ1350" s="71">
        <f t="shared" si="50"/>
        <v>31.291999999999998</v>
      </c>
      <c r="AK1350" s="72"/>
      <c r="AL1350" s="58"/>
      <c r="AY1350" s="9"/>
      <c r="AZ1350" s="9"/>
      <c r="BA1350" s="9"/>
      <c r="BB1350" s="9"/>
      <c r="BC1350" s="9"/>
      <c r="BD1350" s="9"/>
      <c r="BE1350" s="9"/>
      <c r="BF1350" s="9"/>
      <c r="BG1350" s="9"/>
      <c r="BH1350" s="9"/>
      <c r="BI1350" s="9"/>
      <c r="BJ1350" s="9"/>
      <c r="BK1350" s="9"/>
      <c r="BL1350" s="9"/>
      <c r="BM1350" s="9"/>
      <c r="BN1350" s="9"/>
      <c r="BO1350" s="9"/>
      <c r="BP1350" s="9"/>
      <c r="BQ1350" s="9"/>
      <c r="BR1350" s="9"/>
      <c r="BS1350" s="9"/>
    </row>
    <row r="1351" spans="1:71" s="2" customFormat="1" ht="18" customHeight="1">
      <c r="A1351" s="269"/>
      <c r="B1351" s="270"/>
      <c r="C1351" s="90">
        <v>460</v>
      </c>
      <c r="D1351" s="90"/>
      <c r="E1351" s="131"/>
      <c r="F1351" s="131"/>
      <c r="G1351" s="91">
        <v>4143</v>
      </c>
      <c r="H1351" s="91"/>
      <c r="I1351" s="91"/>
      <c r="J1351" s="92" t="s">
        <v>52</v>
      </c>
      <c r="K1351" s="92"/>
      <c r="L1351" s="92"/>
      <c r="M1351" s="92"/>
      <c r="N1351" s="92"/>
      <c r="O1351" s="92"/>
      <c r="P1351" s="92"/>
      <c r="Q1351" s="92"/>
      <c r="R1351" s="92"/>
      <c r="S1351" s="92"/>
      <c r="T1351" s="92"/>
      <c r="U1351" s="92"/>
      <c r="V1351" s="92"/>
      <c r="W1351" s="92"/>
      <c r="X1351" s="79">
        <v>15000</v>
      </c>
      <c r="Y1351" s="79"/>
      <c r="Z1351" s="79"/>
      <c r="AA1351" s="79"/>
      <c r="AB1351" s="79"/>
      <c r="AC1351" s="80"/>
      <c r="AD1351" s="79">
        <v>14127.72</v>
      </c>
      <c r="AE1351" s="79"/>
      <c r="AF1351" s="79"/>
      <c r="AG1351" s="79"/>
      <c r="AH1351" s="79"/>
      <c r="AI1351" s="80"/>
      <c r="AJ1351" s="71">
        <f t="shared" si="50"/>
        <v>94.184799999999996</v>
      </c>
      <c r="AK1351" s="72"/>
      <c r="AL1351" s="13"/>
      <c r="AY1351" s="9"/>
      <c r="AZ1351" s="9"/>
      <c r="BA1351" s="9"/>
      <c r="BB1351" s="9"/>
      <c r="BC1351" s="9"/>
      <c r="BD1351" s="9"/>
      <c r="BE1351" s="9"/>
      <c r="BF1351" s="9"/>
      <c r="BG1351" s="9"/>
      <c r="BH1351" s="9"/>
      <c r="BI1351" s="9"/>
      <c r="BJ1351" s="9"/>
      <c r="BK1351" s="9"/>
      <c r="BL1351" s="9"/>
      <c r="BM1351" s="9"/>
      <c r="BN1351" s="9"/>
      <c r="BO1351" s="9"/>
      <c r="BP1351" s="9"/>
      <c r="BQ1351" s="9"/>
      <c r="BR1351" s="9"/>
      <c r="BS1351" s="9"/>
    </row>
    <row r="1352" spans="1:71" s="2" customFormat="1" ht="19.5" customHeight="1">
      <c r="A1352" s="118"/>
      <c r="B1352" s="91"/>
      <c r="C1352" s="90">
        <v>320</v>
      </c>
      <c r="D1352" s="90"/>
      <c r="E1352" s="128"/>
      <c r="F1352" s="128"/>
      <c r="G1352" s="91">
        <v>4148</v>
      </c>
      <c r="H1352" s="91"/>
      <c r="I1352" s="91"/>
      <c r="J1352" s="92" t="s">
        <v>56</v>
      </c>
      <c r="K1352" s="92"/>
      <c r="L1352" s="92"/>
      <c r="M1352" s="92"/>
      <c r="N1352" s="92"/>
      <c r="O1352" s="92"/>
      <c r="P1352" s="92"/>
      <c r="Q1352" s="92"/>
      <c r="R1352" s="92"/>
      <c r="S1352" s="92"/>
      <c r="T1352" s="92"/>
      <c r="U1352" s="92"/>
      <c r="V1352" s="92"/>
      <c r="W1352" s="92"/>
      <c r="X1352" s="79">
        <v>4000</v>
      </c>
      <c r="Y1352" s="79"/>
      <c r="Z1352" s="79"/>
      <c r="AA1352" s="79"/>
      <c r="AB1352" s="79"/>
      <c r="AC1352" s="80"/>
      <c r="AD1352" s="79">
        <v>722.5</v>
      </c>
      <c r="AE1352" s="79"/>
      <c r="AF1352" s="79"/>
      <c r="AG1352" s="79"/>
      <c r="AH1352" s="79"/>
      <c r="AI1352" s="80"/>
      <c r="AJ1352" s="71">
        <f t="shared" si="50"/>
        <v>18.0625</v>
      </c>
      <c r="AK1352" s="72"/>
      <c r="AL1352" s="15"/>
      <c r="AY1352" s="9"/>
      <c r="AZ1352" s="9"/>
      <c r="BA1352" s="9"/>
      <c r="BB1352" s="9"/>
      <c r="BC1352" s="9"/>
      <c r="BD1352" s="9"/>
      <c r="BE1352" s="9"/>
      <c r="BF1352" s="9"/>
      <c r="BG1352" s="9"/>
      <c r="BH1352" s="9"/>
      <c r="BI1352" s="9"/>
      <c r="BJ1352" s="9"/>
      <c r="BK1352" s="9"/>
      <c r="BL1352" s="9"/>
      <c r="BM1352" s="9"/>
      <c r="BN1352" s="9"/>
      <c r="BO1352" s="9"/>
      <c r="BP1352" s="9"/>
      <c r="BQ1352" s="9"/>
      <c r="BR1352" s="9"/>
      <c r="BS1352" s="9"/>
    </row>
    <row r="1353" spans="1:71" s="2" customFormat="1" ht="21" customHeight="1">
      <c r="A1353" s="121"/>
      <c r="B1353" s="67"/>
      <c r="C1353" s="66">
        <v>320</v>
      </c>
      <c r="D1353" s="66"/>
      <c r="E1353" s="130"/>
      <c r="F1353" s="130"/>
      <c r="G1353" s="67">
        <v>4149</v>
      </c>
      <c r="H1353" s="67"/>
      <c r="I1353" s="67"/>
      <c r="J1353" s="68" t="s">
        <v>57</v>
      </c>
      <c r="K1353" s="68"/>
      <c r="L1353" s="68"/>
      <c r="M1353" s="68"/>
      <c r="N1353" s="68"/>
      <c r="O1353" s="68"/>
      <c r="P1353" s="68"/>
      <c r="Q1353" s="68"/>
      <c r="R1353" s="68"/>
      <c r="S1353" s="68"/>
      <c r="T1353" s="68"/>
      <c r="U1353" s="68"/>
      <c r="V1353" s="68"/>
      <c r="W1353" s="68"/>
      <c r="X1353" s="69">
        <v>13400</v>
      </c>
      <c r="Y1353" s="69"/>
      <c r="Z1353" s="69"/>
      <c r="AA1353" s="69"/>
      <c r="AB1353" s="69"/>
      <c r="AC1353" s="70"/>
      <c r="AD1353" s="69">
        <v>9521.4599999999991</v>
      </c>
      <c r="AE1353" s="69"/>
      <c r="AF1353" s="69"/>
      <c r="AG1353" s="69"/>
      <c r="AH1353" s="69"/>
      <c r="AI1353" s="70"/>
      <c r="AJ1353" s="71">
        <f t="shared" si="50"/>
        <v>71.055671641791037</v>
      </c>
      <c r="AK1353" s="72"/>
      <c r="AL1353" s="15"/>
      <c r="AY1353" s="9"/>
      <c r="AZ1353" s="9"/>
      <c r="BA1353" s="9"/>
      <c r="BB1353" s="9"/>
      <c r="BC1353" s="9"/>
      <c r="BD1353" s="9"/>
      <c r="BE1353" s="9"/>
      <c r="BF1353" s="9"/>
      <c r="BG1353" s="9"/>
      <c r="BH1353" s="9"/>
      <c r="BI1353" s="9"/>
      <c r="BJ1353" s="9"/>
      <c r="BK1353" s="9"/>
      <c r="BL1353" s="9"/>
      <c r="BM1353" s="9"/>
      <c r="BN1353" s="9"/>
      <c r="BO1353" s="9"/>
      <c r="BP1353" s="9"/>
      <c r="BQ1353" s="9"/>
      <c r="BR1353" s="9"/>
      <c r="BS1353" s="9"/>
    </row>
    <row r="1354" spans="1:71" s="2" customFormat="1" ht="18" customHeight="1">
      <c r="A1354" s="116"/>
      <c r="B1354" s="117"/>
      <c r="C1354" s="122"/>
      <c r="D1354" s="122"/>
      <c r="E1354" s="127">
        <v>415</v>
      </c>
      <c r="F1354" s="127"/>
      <c r="G1354" s="216" t="s">
        <v>58</v>
      </c>
      <c r="H1354" s="216"/>
      <c r="I1354" s="216"/>
      <c r="J1354" s="216"/>
      <c r="K1354" s="216"/>
      <c r="L1354" s="216"/>
      <c r="M1354" s="216"/>
      <c r="N1354" s="216"/>
      <c r="O1354" s="216"/>
      <c r="P1354" s="216"/>
      <c r="Q1354" s="216"/>
      <c r="R1354" s="216"/>
      <c r="S1354" s="216"/>
      <c r="T1354" s="216"/>
      <c r="U1354" s="216"/>
      <c r="V1354" s="216"/>
      <c r="W1354" s="216"/>
      <c r="X1354" s="85">
        <f>SUM(X1355:X1357)</f>
        <v>60000</v>
      </c>
      <c r="Y1354" s="86"/>
      <c r="Z1354" s="86"/>
      <c r="AA1354" s="86"/>
      <c r="AB1354" s="86"/>
      <c r="AC1354" s="87"/>
      <c r="AD1354" s="85">
        <f>SUM(AD1355:AD1357)</f>
        <v>50400.810000000005</v>
      </c>
      <c r="AE1354" s="86"/>
      <c r="AF1354" s="86"/>
      <c r="AG1354" s="86"/>
      <c r="AH1354" s="86"/>
      <c r="AI1354" s="87"/>
      <c r="AJ1354" s="73">
        <f t="shared" si="50"/>
        <v>84.001350000000002</v>
      </c>
      <c r="AK1354" s="74"/>
      <c r="AL1354" s="15"/>
      <c r="AY1354" s="9"/>
      <c r="AZ1354" s="9"/>
      <c r="BA1354" s="9"/>
      <c r="BB1354" s="9"/>
      <c r="BC1354" s="9"/>
      <c r="BD1354" s="9"/>
      <c r="BE1354" s="9"/>
      <c r="BF1354" s="9"/>
      <c r="BG1354" s="9"/>
      <c r="BH1354" s="9"/>
      <c r="BI1354" s="9"/>
      <c r="BJ1354" s="9"/>
      <c r="BK1354" s="9"/>
      <c r="BL1354" s="9"/>
      <c r="BM1354" s="9"/>
      <c r="BN1354" s="9"/>
      <c r="BO1354" s="9"/>
      <c r="BP1354" s="9"/>
      <c r="BQ1354" s="9"/>
      <c r="BR1354" s="9"/>
      <c r="BS1354" s="9"/>
    </row>
    <row r="1355" spans="1:71" s="2" customFormat="1" ht="18" customHeight="1">
      <c r="A1355" s="269"/>
      <c r="B1355" s="270"/>
      <c r="C1355" s="90">
        <v>133</v>
      </c>
      <c r="D1355" s="90"/>
      <c r="E1355" s="131"/>
      <c r="F1355" s="131"/>
      <c r="G1355" s="91">
        <v>4152</v>
      </c>
      <c r="H1355" s="91"/>
      <c r="I1355" s="91"/>
      <c r="J1355" s="92" t="s">
        <v>59</v>
      </c>
      <c r="K1355" s="92"/>
      <c r="L1355" s="92"/>
      <c r="M1355" s="92"/>
      <c r="N1355" s="92"/>
      <c r="O1355" s="92"/>
      <c r="P1355" s="92"/>
      <c r="Q1355" s="92"/>
      <c r="R1355" s="92"/>
      <c r="S1355" s="92"/>
      <c r="T1355" s="92"/>
      <c r="U1355" s="92"/>
      <c r="V1355" s="92"/>
      <c r="W1355" s="92"/>
      <c r="X1355" s="79">
        <v>10000</v>
      </c>
      <c r="Y1355" s="79"/>
      <c r="Z1355" s="79"/>
      <c r="AA1355" s="79"/>
      <c r="AB1355" s="79"/>
      <c r="AC1355" s="80"/>
      <c r="AD1355" s="79">
        <v>3230.7</v>
      </c>
      <c r="AE1355" s="79"/>
      <c r="AF1355" s="79"/>
      <c r="AG1355" s="79"/>
      <c r="AH1355" s="79"/>
      <c r="AI1355" s="80"/>
      <c r="AJ1355" s="71">
        <f t="shared" si="50"/>
        <v>32.306999999999995</v>
      </c>
      <c r="AK1355" s="72"/>
      <c r="AL1355" s="13"/>
      <c r="AY1355" s="9"/>
      <c r="AZ1355" s="9"/>
      <c r="BA1355" s="9"/>
      <c r="BB1355" s="9"/>
      <c r="BC1355" s="9"/>
      <c r="BD1355" s="9"/>
      <c r="BE1355" s="9"/>
      <c r="BF1355" s="9"/>
      <c r="BG1355" s="9"/>
      <c r="BH1355" s="9"/>
      <c r="BI1355" s="9"/>
      <c r="BJ1355" s="9"/>
      <c r="BK1355" s="9"/>
      <c r="BL1355" s="9"/>
      <c r="BM1355" s="9"/>
      <c r="BN1355" s="9"/>
      <c r="BO1355" s="9"/>
      <c r="BP1355" s="9"/>
      <c r="BQ1355" s="9"/>
      <c r="BR1355" s="9"/>
      <c r="BS1355" s="9"/>
    </row>
    <row r="1356" spans="1:71" s="2" customFormat="1" ht="18" customHeight="1">
      <c r="A1356" s="269"/>
      <c r="B1356" s="270"/>
      <c r="C1356" s="90">
        <v>133</v>
      </c>
      <c r="D1356" s="90"/>
      <c r="E1356" s="131"/>
      <c r="F1356" s="131"/>
      <c r="G1356" s="91">
        <v>4153</v>
      </c>
      <c r="H1356" s="91"/>
      <c r="I1356" s="91"/>
      <c r="J1356" s="92" t="s">
        <v>60</v>
      </c>
      <c r="K1356" s="92"/>
      <c r="L1356" s="92"/>
      <c r="M1356" s="92"/>
      <c r="N1356" s="92"/>
      <c r="O1356" s="92"/>
      <c r="P1356" s="92"/>
      <c r="Q1356" s="92"/>
      <c r="R1356" s="92"/>
      <c r="S1356" s="92"/>
      <c r="T1356" s="92"/>
      <c r="U1356" s="92"/>
      <c r="V1356" s="92"/>
      <c r="W1356" s="92"/>
      <c r="X1356" s="79">
        <v>4000</v>
      </c>
      <c r="Y1356" s="79"/>
      <c r="Z1356" s="79"/>
      <c r="AA1356" s="79"/>
      <c r="AB1356" s="79"/>
      <c r="AC1356" s="80"/>
      <c r="AD1356" s="79">
        <v>3015.95</v>
      </c>
      <c r="AE1356" s="79"/>
      <c r="AF1356" s="79"/>
      <c r="AG1356" s="79"/>
      <c r="AH1356" s="79"/>
      <c r="AI1356" s="80"/>
      <c r="AJ1356" s="71">
        <f t="shared" si="50"/>
        <v>75.398749999999993</v>
      </c>
      <c r="AK1356" s="72"/>
      <c r="AL1356" s="13"/>
      <c r="AY1356" s="9"/>
      <c r="AZ1356" s="9"/>
      <c r="BA1356" s="9"/>
      <c r="BB1356" s="9"/>
      <c r="BC1356" s="9"/>
      <c r="BD1356" s="9"/>
      <c r="BE1356" s="9"/>
      <c r="BF1356" s="9"/>
      <c r="BG1356" s="9"/>
      <c r="BH1356" s="9"/>
      <c r="BI1356" s="9"/>
      <c r="BJ1356" s="9"/>
      <c r="BK1356" s="9"/>
      <c r="BL1356" s="9"/>
      <c r="BM1356" s="9"/>
      <c r="BN1356" s="9"/>
      <c r="BO1356" s="9"/>
      <c r="BP1356" s="9"/>
      <c r="BQ1356" s="9"/>
      <c r="BR1356" s="9"/>
      <c r="BS1356" s="9"/>
    </row>
    <row r="1357" spans="1:71" s="2" customFormat="1" ht="18" customHeight="1">
      <c r="A1357" s="118"/>
      <c r="B1357" s="91"/>
      <c r="C1357" s="90">
        <v>133</v>
      </c>
      <c r="D1357" s="90"/>
      <c r="E1357" s="128"/>
      <c r="F1357" s="128"/>
      <c r="G1357" s="91">
        <v>4154</v>
      </c>
      <c r="H1357" s="91"/>
      <c r="I1357" s="91"/>
      <c r="J1357" s="92" t="s">
        <v>61</v>
      </c>
      <c r="K1357" s="92"/>
      <c r="L1357" s="92"/>
      <c r="M1357" s="92"/>
      <c r="N1357" s="92"/>
      <c r="O1357" s="92"/>
      <c r="P1357" s="92"/>
      <c r="Q1357" s="92"/>
      <c r="R1357" s="92"/>
      <c r="S1357" s="92"/>
      <c r="T1357" s="92"/>
      <c r="U1357" s="92"/>
      <c r="V1357" s="92"/>
      <c r="W1357" s="92"/>
      <c r="X1357" s="79">
        <v>46000</v>
      </c>
      <c r="Y1357" s="79"/>
      <c r="Z1357" s="79"/>
      <c r="AA1357" s="79"/>
      <c r="AB1357" s="79"/>
      <c r="AC1357" s="80"/>
      <c r="AD1357" s="79">
        <v>44154.16</v>
      </c>
      <c r="AE1357" s="79"/>
      <c r="AF1357" s="79"/>
      <c r="AG1357" s="79"/>
      <c r="AH1357" s="79"/>
      <c r="AI1357" s="80"/>
      <c r="AJ1357" s="71">
        <f t="shared" si="50"/>
        <v>95.987304347826097</v>
      </c>
      <c r="AK1357" s="72"/>
      <c r="AL1357" s="13"/>
      <c r="AY1357" s="9"/>
      <c r="AZ1357" s="9"/>
      <c r="BA1357" s="9"/>
      <c r="BB1357" s="9"/>
      <c r="BC1357" s="9"/>
      <c r="BD1357" s="9"/>
      <c r="BE1357" s="9"/>
      <c r="BF1357" s="9"/>
      <c r="BG1357" s="9"/>
      <c r="BH1357" s="9"/>
      <c r="BI1357" s="9"/>
      <c r="BJ1357" s="9"/>
      <c r="BK1357" s="9"/>
      <c r="BL1357" s="9"/>
      <c r="BM1357" s="9"/>
      <c r="BN1357" s="9"/>
      <c r="BO1357" s="9"/>
      <c r="BP1357" s="9"/>
      <c r="BQ1357" s="9"/>
      <c r="BR1357" s="9"/>
      <c r="BS1357" s="9"/>
    </row>
    <row r="1358" spans="1:71" s="2" customFormat="1" ht="18" customHeight="1">
      <c r="A1358" s="116"/>
      <c r="B1358" s="117"/>
      <c r="C1358" s="122"/>
      <c r="D1358" s="122"/>
      <c r="E1358" s="127">
        <v>417</v>
      </c>
      <c r="F1358" s="127"/>
      <c r="G1358" s="132" t="s">
        <v>64</v>
      </c>
      <c r="H1358" s="133"/>
      <c r="I1358" s="133"/>
      <c r="J1358" s="133"/>
      <c r="K1358" s="133"/>
      <c r="L1358" s="133"/>
      <c r="M1358" s="133"/>
      <c r="N1358" s="133"/>
      <c r="O1358" s="133"/>
      <c r="P1358" s="133"/>
      <c r="Q1358" s="133"/>
      <c r="R1358" s="133"/>
      <c r="S1358" s="133"/>
      <c r="T1358" s="133"/>
      <c r="U1358" s="133"/>
      <c r="V1358" s="133"/>
      <c r="W1358" s="134"/>
      <c r="X1358" s="85">
        <f>SUM(X1359:AC1359)</f>
        <v>6300</v>
      </c>
      <c r="Y1358" s="86"/>
      <c r="Z1358" s="86"/>
      <c r="AA1358" s="86"/>
      <c r="AB1358" s="86"/>
      <c r="AC1358" s="87"/>
      <c r="AD1358" s="85">
        <f>SUM(AD1359:AI1359)</f>
        <v>0</v>
      </c>
      <c r="AE1358" s="86"/>
      <c r="AF1358" s="86"/>
      <c r="AG1358" s="86"/>
      <c r="AH1358" s="86"/>
      <c r="AI1358" s="87"/>
      <c r="AJ1358" s="73">
        <f t="shared" si="50"/>
        <v>0</v>
      </c>
      <c r="AK1358" s="74"/>
      <c r="AL1358" s="13"/>
      <c r="AY1358" s="9"/>
      <c r="AZ1358" s="9"/>
      <c r="BA1358" s="9"/>
      <c r="BB1358" s="9"/>
      <c r="BC1358" s="9"/>
      <c r="BD1358" s="9"/>
      <c r="BE1358" s="9"/>
      <c r="BF1358" s="9"/>
      <c r="BG1358" s="9"/>
      <c r="BH1358" s="9"/>
      <c r="BI1358" s="9"/>
      <c r="BJ1358" s="9"/>
      <c r="BK1358" s="9"/>
      <c r="BL1358" s="9"/>
      <c r="BM1358" s="9"/>
      <c r="BN1358" s="9"/>
      <c r="BO1358" s="9"/>
      <c r="BP1358" s="9"/>
      <c r="BQ1358" s="9"/>
      <c r="BR1358" s="9"/>
      <c r="BS1358" s="9"/>
    </row>
    <row r="1359" spans="1:71" s="2" customFormat="1" ht="23.25" customHeight="1">
      <c r="A1359" s="269"/>
      <c r="B1359" s="270"/>
      <c r="C1359" s="90">
        <v>320</v>
      </c>
      <c r="D1359" s="90"/>
      <c r="E1359" s="131"/>
      <c r="F1359" s="131"/>
      <c r="G1359" s="91">
        <v>4171</v>
      </c>
      <c r="H1359" s="91"/>
      <c r="I1359" s="91"/>
      <c r="J1359" s="92" t="s">
        <v>65</v>
      </c>
      <c r="K1359" s="92"/>
      <c r="L1359" s="92"/>
      <c r="M1359" s="92"/>
      <c r="N1359" s="92"/>
      <c r="O1359" s="92"/>
      <c r="P1359" s="92"/>
      <c r="Q1359" s="92"/>
      <c r="R1359" s="92"/>
      <c r="S1359" s="92"/>
      <c r="T1359" s="92"/>
      <c r="U1359" s="92"/>
      <c r="V1359" s="92"/>
      <c r="W1359" s="92"/>
      <c r="X1359" s="79">
        <v>6300</v>
      </c>
      <c r="Y1359" s="79"/>
      <c r="Z1359" s="79"/>
      <c r="AA1359" s="79"/>
      <c r="AB1359" s="79"/>
      <c r="AC1359" s="80"/>
      <c r="AD1359" s="79">
        <v>0</v>
      </c>
      <c r="AE1359" s="79"/>
      <c r="AF1359" s="79"/>
      <c r="AG1359" s="79"/>
      <c r="AH1359" s="79"/>
      <c r="AI1359" s="80"/>
      <c r="AJ1359" s="71">
        <f t="shared" si="50"/>
        <v>0</v>
      </c>
      <c r="AK1359" s="72"/>
      <c r="AL1359" s="14"/>
      <c r="AY1359" s="9"/>
      <c r="AZ1359" s="9"/>
      <c r="BA1359" s="9"/>
      <c r="BB1359" s="9"/>
      <c r="BC1359" s="9"/>
      <c r="BD1359" s="9"/>
      <c r="BE1359" s="9"/>
      <c r="BF1359" s="9"/>
      <c r="BG1359" s="9"/>
      <c r="BH1359" s="9"/>
      <c r="BI1359" s="9"/>
      <c r="BJ1359" s="9"/>
      <c r="BK1359" s="9"/>
      <c r="BL1359" s="9"/>
      <c r="BM1359" s="9"/>
      <c r="BN1359" s="9"/>
      <c r="BO1359" s="9"/>
      <c r="BP1359" s="9"/>
      <c r="BQ1359" s="9"/>
      <c r="BR1359" s="9"/>
      <c r="BS1359" s="9"/>
    </row>
    <row r="1360" spans="1:71" s="2" customFormat="1" ht="23.25" customHeight="1">
      <c r="A1360" s="116"/>
      <c r="B1360" s="117"/>
      <c r="C1360" s="122"/>
      <c r="D1360" s="122"/>
      <c r="E1360" s="127">
        <v>419</v>
      </c>
      <c r="F1360" s="127"/>
      <c r="G1360" s="132" t="s">
        <v>66</v>
      </c>
      <c r="H1360" s="133"/>
      <c r="I1360" s="133"/>
      <c r="J1360" s="133"/>
      <c r="K1360" s="133"/>
      <c r="L1360" s="133"/>
      <c r="M1360" s="133"/>
      <c r="N1360" s="133"/>
      <c r="O1360" s="133"/>
      <c r="P1360" s="133"/>
      <c r="Q1360" s="133"/>
      <c r="R1360" s="133"/>
      <c r="S1360" s="133"/>
      <c r="T1360" s="133"/>
      <c r="U1360" s="133"/>
      <c r="V1360" s="133"/>
      <c r="W1360" s="134"/>
      <c r="X1360" s="85">
        <f>SUM(X1361:AC1363)</f>
        <v>32000</v>
      </c>
      <c r="Y1360" s="86"/>
      <c r="Z1360" s="86"/>
      <c r="AA1360" s="86"/>
      <c r="AB1360" s="86"/>
      <c r="AC1360" s="87"/>
      <c r="AD1360" s="85">
        <f>SUM(AD1361:AI1363)</f>
        <v>25070.75</v>
      </c>
      <c r="AE1360" s="86"/>
      <c r="AF1360" s="86"/>
      <c r="AG1360" s="86"/>
      <c r="AH1360" s="86"/>
      <c r="AI1360" s="87"/>
      <c r="AJ1360" s="73">
        <f t="shared" si="50"/>
        <v>78.346093749999994</v>
      </c>
      <c r="AK1360" s="74"/>
      <c r="AL1360" s="14"/>
      <c r="AY1360" s="9"/>
      <c r="AZ1360" s="9"/>
      <c r="BA1360" s="9"/>
      <c r="BB1360" s="9"/>
      <c r="BC1360" s="9"/>
      <c r="BD1360" s="9"/>
      <c r="BE1360" s="9"/>
      <c r="BF1360" s="9"/>
      <c r="BG1360" s="9"/>
      <c r="BH1360" s="9"/>
      <c r="BI1360" s="9"/>
      <c r="BJ1360" s="9"/>
      <c r="BK1360" s="9"/>
      <c r="BL1360" s="9"/>
      <c r="BM1360" s="9"/>
      <c r="BN1360" s="9"/>
      <c r="BO1360" s="9"/>
      <c r="BP1360" s="9"/>
      <c r="BQ1360" s="9"/>
      <c r="BR1360" s="9"/>
      <c r="BS1360" s="9"/>
    </row>
    <row r="1361" spans="1:71" s="2" customFormat="1" ht="23.25" customHeight="1">
      <c r="A1361" s="269"/>
      <c r="B1361" s="270"/>
      <c r="C1361" s="93">
        <v>320</v>
      </c>
      <c r="D1361" s="94"/>
      <c r="E1361" s="131"/>
      <c r="F1361" s="131"/>
      <c r="G1361" s="262">
        <v>4191</v>
      </c>
      <c r="H1361" s="263"/>
      <c r="I1361" s="263"/>
      <c r="J1361" s="96" t="s">
        <v>157</v>
      </c>
      <c r="K1361" s="96"/>
      <c r="L1361" s="96"/>
      <c r="M1361" s="96"/>
      <c r="N1361" s="96"/>
      <c r="O1361" s="96"/>
      <c r="P1361" s="96"/>
      <c r="Q1361" s="96"/>
      <c r="R1361" s="96"/>
      <c r="S1361" s="96"/>
      <c r="T1361" s="96"/>
      <c r="U1361" s="96"/>
      <c r="V1361" s="96"/>
      <c r="W1361" s="113"/>
      <c r="X1361" s="100">
        <v>3500</v>
      </c>
      <c r="Y1361" s="101"/>
      <c r="Z1361" s="101"/>
      <c r="AA1361" s="101"/>
      <c r="AB1361" s="101"/>
      <c r="AC1361" s="102"/>
      <c r="AD1361" s="103">
        <v>0</v>
      </c>
      <c r="AE1361" s="101"/>
      <c r="AF1361" s="101"/>
      <c r="AG1361" s="101"/>
      <c r="AH1361" s="101"/>
      <c r="AI1361" s="102"/>
      <c r="AJ1361" s="71">
        <f t="shared" si="50"/>
        <v>0</v>
      </c>
      <c r="AK1361" s="72"/>
      <c r="AL1361" s="14"/>
      <c r="AY1361" s="9"/>
      <c r="AZ1361" s="9"/>
      <c r="BA1361" s="9"/>
      <c r="BB1361" s="9"/>
      <c r="BC1361" s="9"/>
      <c r="BD1361" s="9"/>
      <c r="BE1361" s="9"/>
      <c r="BF1361" s="9"/>
      <c r="BG1361" s="9"/>
      <c r="BH1361" s="9"/>
      <c r="BI1361" s="9"/>
      <c r="BJ1361" s="9"/>
      <c r="BK1361" s="9"/>
      <c r="BL1361" s="9"/>
      <c r="BM1361" s="9"/>
      <c r="BN1361" s="9"/>
      <c r="BO1361" s="9"/>
      <c r="BP1361" s="9"/>
      <c r="BQ1361" s="9"/>
      <c r="BR1361" s="9"/>
      <c r="BS1361" s="9"/>
    </row>
    <row r="1362" spans="1:71" s="2" customFormat="1" ht="23.25" customHeight="1">
      <c r="A1362" s="269"/>
      <c r="B1362" s="270"/>
      <c r="C1362" s="90">
        <v>320</v>
      </c>
      <c r="D1362" s="90"/>
      <c r="E1362" s="131"/>
      <c r="F1362" s="131"/>
      <c r="G1362" s="91">
        <v>4194</v>
      </c>
      <c r="H1362" s="91"/>
      <c r="I1362" s="91"/>
      <c r="J1362" s="92" t="s">
        <v>68</v>
      </c>
      <c r="K1362" s="92"/>
      <c r="L1362" s="92"/>
      <c r="M1362" s="92"/>
      <c r="N1362" s="92"/>
      <c r="O1362" s="92"/>
      <c r="P1362" s="92"/>
      <c r="Q1362" s="92"/>
      <c r="R1362" s="92"/>
      <c r="S1362" s="92"/>
      <c r="T1362" s="92"/>
      <c r="U1362" s="92"/>
      <c r="V1362" s="92"/>
      <c r="W1362" s="92"/>
      <c r="X1362" s="79">
        <v>3500</v>
      </c>
      <c r="Y1362" s="79"/>
      <c r="Z1362" s="79"/>
      <c r="AA1362" s="79"/>
      <c r="AB1362" s="79"/>
      <c r="AC1362" s="80"/>
      <c r="AD1362" s="79">
        <v>3098.89</v>
      </c>
      <c r="AE1362" s="79"/>
      <c r="AF1362" s="79"/>
      <c r="AG1362" s="79"/>
      <c r="AH1362" s="79"/>
      <c r="AI1362" s="80"/>
      <c r="AJ1362" s="71">
        <f t="shared" si="50"/>
        <v>88.539714285714282</v>
      </c>
      <c r="AK1362" s="72"/>
      <c r="AL1362" s="14"/>
      <c r="AY1362" s="9"/>
      <c r="AZ1362" s="9"/>
      <c r="BA1362" s="9"/>
      <c r="BB1362" s="9"/>
      <c r="BC1362" s="9"/>
      <c r="BD1362" s="9"/>
      <c r="BE1362" s="9"/>
      <c r="BF1362" s="9"/>
      <c r="BG1362" s="9"/>
      <c r="BH1362" s="9"/>
      <c r="BI1362" s="9"/>
      <c r="BJ1362" s="9"/>
      <c r="BK1362" s="9"/>
      <c r="BL1362" s="9"/>
      <c r="BM1362" s="9"/>
      <c r="BN1362" s="9"/>
      <c r="BO1362" s="9"/>
      <c r="BP1362" s="9"/>
      <c r="BQ1362" s="9"/>
      <c r="BR1362" s="9"/>
      <c r="BS1362" s="9"/>
    </row>
    <row r="1363" spans="1:71" ht="18" customHeight="1">
      <c r="A1363" s="121"/>
      <c r="B1363" s="67"/>
      <c r="C1363" s="66">
        <v>320</v>
      </c>
      <c r="D1363" s="66"/>
      <c r="E1363" s="130"/>
      <c r="F1363" s="130"/>
      <c r="G1363" s="67">
        <v>4196</v>
      </c>
      <c r="H1363" s="67"/>
      <c r="I1363" s="67"/>
      <c r="J1363" s="68" t="s">
        <v>69</v>
      </c>
      <c r="K1363" s="68"/>
      <c r="L1363" s="68"/>
      <c r="M1363" s="68"/>
      <c r="N1363" s="68"/>
      <c r="O1363" s="68"/>
      <c r="P1363" s="68"/>
      <c r="Q1363" s="68"/>
      <c r="R1363" s="68"/>
      <c r="S1363" s="68"/>
      <c r="T1363" s="68"/>
      <c r="U1363" s="68"/>
      <c r="V1363" s="68"/>
      <c r="W1363" s="68"/>
      <c r="X1363" s="79">
        <v>25000</v>
      </c>
      <c r="Y1363" s="79"/>
      <c r="Z1363" s="79"/>
      <c r="AA1363" s="79"/>
      <c r="AB1363" s="79"/>
      <c r="AC1363" s="80"/>
      <c r="AD1363" s="79">
        <v>21971.86</v>
      </c>
      <c r="AE1363" s="79"/>
      <c r="AF1363" s="79"/>
      <c r="AG1363" s="79"/>
      <c r="AH1363" s="79"/>
      <c r="AI1363" s="80"/>
      <c r="AJ1363" s="71">
        <f t="shared" si="50"/>
        <v>87.887440000000012</v>
      </c>
      <c r="AK1363" s="72"/>
    </row>
    <row r="1364" spans="1:71" ht="18" customHeight="1">
      <c r="A1364" s="137">
        <v>31</v>
      </c>
      <c r="B1364" s="138"/>
      <c r="C1364" s="114" t="s">
        <v>95</v>
      </c>
      <c r="D1364" s="114"/>
      <c r="E1364" s="114"/>
      <c r="F1364" s="114"/>
      <c r="G1364" s="114"/>
      <c r="H1364" s="114"/>
      <c r="I1364" s="114"/>
      <c r="J1364" s="114"/>
      <c r="K1364" s="114"/>
      <c r="L1364" s="114"/>
      <c r="M1364" s="114"/>
      <c r="N1364" s="114"/>
      <c r="O1364" s="114"/>
      <c r="P1364" s="114"/>
      <c r="Q1364" s="114"/>
      <c r="R1364" s="114"/>
      <c r="S1364" s="114"/>
      <c r="T1364" s="114"/>
      <c r="U1364" s="114"/>
      <c r="V1364" s="114"/>
      <c r="W1364" s="114"/>
      <c r="X1364" s="205">
        <f>X1337+X1343+X1345+X1349+X1360+X1354+X1358</f>
        <v>1572850</v>
      </c>
      <c r="Y1364" s="206"/>
      <c r="Z1364" s="206"/>
      <c r="AA1364" s="206"/>
      <c r="AB1364" s="206"/>
      <c r="AC1364" s="207"/>
      <c r="AD1364" s="205">
        <f>AD1337+AD1343+AD1345+AD1349+AD1360+AD1354+AD1358</f>
        <v>1466305.11</v>
      </c>
      <c r="AE1364" s="206"/>
      <c r="AF1364" s="206"/>
      <c r="AG1364" s="206"/>
      <c r="AH1364" s="206"/>
      <c r="AI1364" s="207"/>
      <c r="AJ1364" s="168">
        <f t="shared" si="50"/>
        <v>93.225998029055546</v>
      </c>
      <c r="AK1364" s="169"/>
    </row>
    <row r="1365" spans="1:71" ht="18" customHeight="1">
      <c r="A1365" s="139"/>
      <c r="B1365" s="140"/>
      <c r="C1365" s="115"/>
      <c r="D1365" s="115"/>
      <c r="E1365" s="115"/>
      <c r="F1365" s="115"/>
      <c r="G1365" s="115"/>
      <c r="H1365" s="115"/>
      <c r="I1365" s="115"/>
      <c r="J1365" s="115"/>
      <c r="K1365" s="115"/>
      <c r="L1365" s="115"/>
      <c r="M1365" s="115"/>
      <c r="N1365" s="115"/>
      <c r="O1365" s="115"/>
      <c r="P1365" s="115"/>
      <c r="Q1365" s="115"/>
      <c r="R1365" s="115"/>
      <c r="S1365" s="115"/>
      <c r="T1365" s="115"/>
      <c r="U1365" s="115"/>
      <c r="V1365" s="115"/>
      <c r="W1365" s="115"/>
      <c r="X1365" s="208"/>
      <c r="Y1365" s="209"/>
      <c r="Z1365" s="209"/>
      <c r="AA1365" s="209"/>
      <c r="AB1365" s="209"/>
      <c r="AC1365" s="210"/>
      <c r="AD1365" s="208"/>
      <c r="AE1365" s="209"/>
      <c r="AF1365" s="209"/>
      <c r="AG1365" s="209"/>
      <c r="AH1365" s="209"/>
      <c r="AI1365" s="210"/>
      <c r="AJ1365" s="170" t="e">
        <f t="shared" si="50"/>
        <v>#DIV/0!</v>
      </c>
      <c r="AK1365" s="171"/>
    </row>
    <row r="1366" spans="1:71" ht="18" customHeight="1">
      <c r="A1366" s="565" t="s">
        <v>121</v>
      </c>
      <c r="B1366" s="566"/>
      <c r="C1366" s="566"/>
      <c r="D1366" s="566"/>
      <c r="E1366" s="566"/>
      <c r="F1366" s="566"/>
      <c r="G1366" s="566"/>
      <c r="H1366" s="566"/>
      <c r="I1366" s="566"/>
      <c r="J1366" s="566"/>
      <c r="K1366" s="566"/>
      <c r="L1366" s="566"/>
      <c r="M1366" s="566"/>
      <c r="N1366" s="566"/>
      <c r="O1366" s="566"/>
      <c r="P1366" s="566"/>
      <c r="Q1366" s="566"/>
      <c r="R1366" s="566"/>
      <c r="S1366" s="566"/>
      <c r="T1366" s="566"/>
      <c r="U1366" s="566"/>
      <c r="V1366" s="566"/>
      <c r="W1366" s="567"/>
      <c r="X1366" s="559">
        <f>X193+X226+X270+X294+X319+X343+X378+X444+X495+X538+X568+X605+X639+X684+X721+X762+X797+X842+X886+X927+X952+X991+X1026+X1062+X1095+X1122+X1159+X1207+X1240+X1279+X1313+X1364</f>
        <v>89600500</v>
      </c>
      <c r="Y1366" s="560"/>
      <c r="Z1366" s="560"/>
      <c r="AA1366" s="560"/>
      <c r="AB1366" s="560"/>
      <c r="AC1366" s="561"/>
      <c r="AD1366" s="559">
        <f>AD193+AD226+AD270+AD294+AD319+AD343+AD378+AD444+AD495+AD538+AD568+AD605+AD639+AD684+AD721+AD762+AD797+AD842+AD886+AD927+AD952+AD991+AD1026+AD1062+AD1095+AD1122+AD1159+AD1207+AD1240+AD1279+AD1313+AD1364</f>
        <v>81391526.820000038</v>
      </c>
      <c r="AE1366" s="560"/>
      <c r="AF1366" s="560"/>
      <c r="AG1366" s="560"/>
      <c r="AH1366" s="560"/>
      <c r="AI1366" s="561"/>
      <c r="AJ1366" s="168">
        <f>AD1366/X1366*100</f>
        <v>90.838250701726039</v>
      </c>
      <c r="AK1366" s="169"/>
    </row>
    <row r="1367" spans="1:71" ht="18" customHeight="1">
      <c r="A1367" s="568"/>
      <c r="B1367" s="569"/>
      <c r="C1367" s="569"/>
      <c r="D1367" s="569"/>
      <c r="E1367" s="569"/>
      <c r="F1367" s="569"/>
      <c r="G1367" s="569"/>
      <c r="H1367" s="569"/>
      <c r="I1367" s="569"/>
      <c r="J1367" s="569"/>
      <c r="K1367" s="569"/>
      <c r="L1367" s="569"/>
      <c r="M1367" s="569"/>
      <c r="N1367" s="569"/>
      <c r="O1367" s="569"/>
      <c r="P1367" s="569"/>
      <c r="Q1367" s="569"/>
      <c r="R1367" s="569"/>
      <c r="S1367" s="569"/>
      <c r="T1367" s="569"/>
      <c r="U1367" s="569"/>
      <c r="V1367" s="569"/>
      <c r="W1367" s="570"/>
      <c r="X1367" s="562"/>
      <c r="Y1367" s="563"/>
      <c r="Z1367" s="563"/>
      <c r="AA1367" s="563"/>
      <c r="AB1367" s="563"/>
      <c r="AC1367" s="564"/>
      <c r="AD1367" s="562"/>
      <c r="AE1367" s="563"/>
      <c r="AF1367" s="563"/>
      <c r="AG1367" s="563"/>
      <c r="AH1367" s="563"/>
      <c r="AI1367" s="564"/>
      <c r="AJ1367" s="170" t="e">
        <f>AD1367/X1367*100</f>
        <v>#DIV/0!</v>
      </c>
      <c r="AK1367" s="171"/>
    </row>
    <row r="1368" spans="1:71" ht="18" customHeight="1">
      <c r="A1368" s="55"/>
      <c r="B1368" s="55"/>
      <c r="C1368" s="55"/>
      <c r="D1368" s="55"/>
      <c r="E1368" s="55"/>
      <c r="F1368" s="55"/>
      <c r="G1368" s="55"/>
      <c r="H1368" s="55"/>
      <c r="I1368" s="55"/>
      <c r="J1368" s="55"/>
      <c r="K1368" s="55"/>
      <c r="L1368" s="55"/>
      <c r="M1368" s="55"/>
      <c r="N1368" s="55"/>
      <c r="O1368" s="55"/>
      <c r="P1368" s="55"/>
      <c r="Q1368" s="55"/>
      <c r="R1368" s="55"/>
      <c r="S1368" s="55"/>
      <c r="T1368" s="55"/>
      <c r="U1368" s="55"/>
      <c r="V1368" s="55"/>
      <c r="W1368" s="55"/>
      <c r="X1368" s="60"/>
      <c r="Y1368" s="60"/>
      <c r="Z1368" s="60"/>
      <c r="AA1368" s="60"/>
      <c r="AB1368" s="60"/>
      <c r="AC1368" s="60"/>
      <c r="AD1368" s="60"/>
      <c r="AE1368" s="60"/>
      <c r="AF1368" s="60"/>
      <c r="AG1368" s="60"/>
      <c r="AH1368" s="60"/>
      <c r="AI1368" s="60"/>
      <c r="AJ1368" s="57"/>
      <c r="AK1368" s="57"/>
    </row>
    <row r="1369" spans="1:71" ht="18" customHeight="1">
      <c r="A1369" s="55"/>
      <c r="B1369" s="55"/>
      <c r="C1369" s="55"/>
      <c r="D1369" s="55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  <c r="O1369" s="55"/>
      <c r="P1369" s="55"/>
      <c r="Q1369" s="55"/>
      <c r="R1369" s="55"/>
      <c r="S1369" s="55"/>
      <c r="T1369" s="55"/>
      <c r="U1369" s="55"/>
      <c r="V1369" s="55"/>
      <c r="W1369" s="55"/>
      <c r="X1369" s="60"/>
      <c r="Y1369" s="60"/>
      <c r="Z1369" s="60"/>
      <c r="AA1369" s="60"/>
      <c r="AB1369" s="60"/>
      <c r="AC1369" s="60"/>
      <c r="AD1369" s="60"/>
      <c r="AE1369" s="60"/>
      <c r="AF1369" s="60"/>
      <c r="AG1369" s="60"/>
      <c r="AH1369" s="60"/>
      <c r="AI1369" s="60"/>
      <c r="AJ1369" s="57"/>
      <c r="AK1369" s="57"/>
    </row>
    <row r="1370" spans="1:71" ht="18" customHeight="1">
      <c r="A1370" s="55"/>
      <c r="B1370" s="55"/>
      <c r="C1370" s="55"/>
      <c r="D1370" s="55"/>
      <c r="E1370" s="55"/>
      <c r="F1370" s="55"/>
      <c r="G1370" s="55"/>
      <c r="H1370" s="55"/>
      <c r="I1370" s="55"/>
      <c r="J1370" s="55"/>
      <c r="K1370" s="55"/>
      <c r="L1370" s="55"/>
      <c r="M1370" s="55"/>
      <c r="N1370" s="55"/>
      <c r="O1370" s="55"/>
      <c r="P1370" s="55"/>
      <c r="Q1370" s="55"/>
      <c r="R1370" s="55"/>
      <c r="S1370" s="55"/>
      <c r="T1370" s="55"/>
      <c r="U1370" s="55"/>
      <c r="V1370" s="55"/>
      <c r="W1370" s="55"/>
      <c r="X1370" s="60"/>
      <c r="Y1370" s="60"/>
      <c r="Z1370" s="60"/>
      <c r="AA1370" s="60"/>
      <c r="AB1370" s="60"/>
      <c r="AC1370" s="60"/>
      <c r="AD1370" s="60"/>
      <c r="AE1370" s="60"/>
      <c r="AF1370" s="60"/>
      <c r="AG1370" s="60"/>
      <c r="AH1370" s="60"/>
      <c r="AI1370" s="60"/>
      <c r="AJ1370" s="57"/>
      <c r="AK1370" s="57"/>
    </row>
    <row r="1371" spans="1:71" ht="18" customHeight="1">
      <c r="A1371" s="55"/>
      <c r="B1371" s="55"/>
      <c r="C1371" s="55"/>
      <c r="D1371" s="55"/>
      <c r="E1371" s="55"/>
      <c r="F1371" s="55"/>
      <c r="G1371" s="55"/>
      <c r="H1371" s="55"/>
      <c r="I1371" s="55"/>
      <c r="J1371" s="55"/>
      <c r="K1371" s="55"/>
      <c r="L1371" s="55"/>
      <c r="M1371" s="55"/>
      <c r="N1371" s="55"/>
      <c r="O1371" s="55"/>
      <c r="P1371" s="55"/>
      <c r="Q1371" s="55"/>
      <c r="R1371" s="55"/>
      <c r="S1371" s="55"/>
      <c r="T1371" s="55"/>
      <c r="U1371" s="55"/>
      <c r="V1371" s="55"/>
      <c r="W1371" s="55"/>
      <c r="X1371" s="60"/>
      <c r="Y1371" s="60"/>
      <c r="Z1371" s="60"/>
      <c r="AA1371" s="60"/>
      <c r="AB1371" s="60"/>
      <c r="AC1371" s="60"/>
      <c r="AD1371" s="60"/>
      <c r="AE1371" s="60"/>
      <c r="AF1371" s="60"/>
      <c r="AG1371" s="60"/>
      <c r="AH1371" s="60"/>
      <c r="AI1371" s="60"/>
      <c r="AJ1371" s="57"/>
      <c r="AK1371" s="57"/>
    </row>
    <row r="1372" spans="1:71" ht="18" customHeight="1">
      <c r="A1372" s="55"/>
      <c r="B1372" s="55"/>
      <c r="C1372" s="55"/>
      <c r="D1372" s="55"/>
      <c r="E1372" s="55"/>
      <c r="F1372" s="55"/>
      <c r="G1372" s="55"/>
      <c r="H1372" s="55"/>
      <c r="I1372" s="55"/>
      <c r="J1372" s="55"/>
      <c r="K1372" s="55"/>
      <c r="L1372" s="55"/>
      <c r="M1372" s="55"/>
      <c r="N1372" s="55"/>
      <c r="O1372" s="55"/>
      <c r="P1372" s="55"/>
      <c r="Q1372" s="55"/>
      <c r="R1372" s="55"/>
      <c r="S1372" s="55"/>
      <c r="T1372" s="55"/>
      <c r="U1372" s="55"/>
      <c r="V1372" s="55"/>
      <c r="W1372" s="55"/>
      <c r="X1372" s="60"/>
      <c r="Y1372" s="60"/>
      <c r="Z1372" s="60"/>
      <c r="AA1372" s="60"/>
      <c r="AB1372" s="60"/>
      <c r="AC1372" s="60"/>
      <c r="AD1372" s="60"/>
      <c r="AE1372" s="60"/>
      <c r="AF1372" s="60"/>
      <c r="AG1372" s="60"/>
      <c r="AH1372" s="60"/>
      <c r="AI1372" s="60"/>
      <c r="AJ1372" s="57"/>
      <c r="AK1372" s="57"/>
    </row>
    <row r="1373" spans="1:71" ht="18" customHeight="1">
      <c r="A1373" s="55"/>
      <c r="B1373" s="55"/>
      <c r="C1373" s="55"/>
      <c r="D1373" s="55"/>
      <c r="E1373" s="55"/>
      <c r="F1373" s="55"/>
      <c r="G1373" s="55"/>
      <c r="H1373" s="55"/>
      <c r="I1373" s="55"/>
      <c r="J1373" s="55"/>
      <c r="K1373" s="55"/>
      <c r="L1373" s="55"/>
      <c r="M1373" s="55"/>
      <c r="N1373" s="55"/>
      <c r="O1373" s="55"/>
      <c r="P1373" s="55"/>
      <c r="Q1373" s="55"/>
      <c r="R1373" s="55"/>
      <c r="S1373" s="55"/>
      <c r="T1373" s="55"/>
      <c r="U1373" s="55"/>
      <c r="V1373" s="55"/>
      <c r="W1373" s="55"/>
      <c r="X1373" s="60"/>
      <c r="Y1373" s="60"/>
      <c r="Z1373" s="60"/>
      <c r="AA1373" s="60"/>
      <c r="AB1373" s="60"/>
      <c r="AC1373" s="60"/>
      <c r="AD1373" s="60"/>
      <c r="AE1373" s="60"/>
      <c r="AF1373" s="60"/>
      <c r="AG1373" s="60"/>
      <c r="AH1373" s="60"/>
      <c r="AI1373" s="60"/>
      <c r="AJ1373" s="57"/>
      <c r="AK1373" s="57"/>
    </row>
    <row r="1374" spans="1:71" ht="18" customHeight="1">
      <c r="A1374" s="55"/>
      <c r="B1374" s="55"/>
      <c r="C1374" s="55"/>
      <c r="D1374" s="55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  <c r="O1374" s="55"/>
      <c r="P1374" s="55"/>
      <c r="Q1374" s="55"/>
      <c r="R1374" s="55"/>
      <c r="S1374" s="55"/>
      <c r="T1374" s="55"/>
      <c r="U1374" s="55"/>
      <c r="V1374" s="55"/>
      <c r="W1374" s="55"/>
      <c r="X1374" s="60"/>
      <c r="Y1374" s="60"/>
      <c r="Z1374" s="60"/>
      <c r="AA1374" s="60"/>
      <c r="AB1374" s="60"/>
      <c r="AC1374" s="60"/>
      <c r="AD1374" s="60"/>
      <c r="AE1374" s="60"/>
      <c r="AF1374" s="60"/>
      <c r="AG1374" s="60"/>
      <c r="AH1374" s="60"/>
      <c r="AI1374" s="60"/>
      <c r="AJ1374" s="57"/>
      <c r="AK1374" s="57"/>
    </row>
    <row r="1375" spans="1:71" ht="18" customHeight="1">
      <c r="A1375" s="55"/>
      <c r="B1375" s="55"/>
      <c r="C1375" s="55"/>
      <c r="D1375" s="55"/>
      <c r="E1375" s="55"/>
      <c r="F1375" s="55"/>
      <c r="G1375" s="55"/>
      <c r="H1375" s="55"/>
      <c r="I1375" s="55"/>
      <c r="J1375" s="55"/>
      <c r="K1375" s="55"/>
      <c r="L1375" s="55"/>
      <c r="M1375" s="55"/>
      <c r="N1375" s="55"/>
      <c r="O1375" s="55"/>
      <c r="P1375" s="55"/>
      <c r="Q1375" s="55"/>
      <c r="R1375" s="55"/>
      <c r="S1375" s="55"/>
      <c r="T1375" s="55"/>
      <c r="U1375" s="55"/>
      <c r="V1375" s="55"/>
      <c r="W1375" s="55"/>
      <c r="X1375" s="60"/>
      <c r="Y1375" s="60"/>
      <c r="Z1375" s="60"/>
      <c r="AA1375" s="60"/>
      <c r="AB1375" s="60"/>
      <c r="AC1375" s="60"/>
      <c r="AD1375" s="60"/>
      <c r="AE1375" s="60"/>
      <c r="AF1375" s="60"/>
      <c r="AG1375" s="60"/>
      <c r="AH1375" s="60"/>
      <c r="AI1375" s="60"/>
      <c r="AJ1375" s="57"/>
      <c r="AK1375" s="57"/>
    </row>
    <row r="1376" spans="1:71" ht="18" customHeight="1">
      <c r="A1376" s="55"/>
      <c r="B1376" s="55"/>
      <c r="C1376" s="55"/>
      <c r="D1376" s="55"/>
      <c r="E1376" s="55"/>
      <c r="F1376" s="55"/>
      <c r="G1376" s="55"/>
      <c r="H1376" s="55"/>
      <c r="I1376" s="55"/>
      <c r="J1376" s="55"/>
      <c r="K1376" s="55"/>
      <c r="L1376" s="55"/>
      <c r="M1376" s="55"/>
      <c r="N1376" s="55"/>
      <c r="O1376" s="55"/>
      <c r="P1376" s="55"/>
      <c r="Q1376" s="55"/>
      <c r="R1376" s="55"/>
      <c r="S1376" s="55"/>
      <c r="T1376" s="55"/>
      <c r="U1376" s="55"/>
      <c r="V1376" s="55"/>
      <c r="W1376" s="55"/>
      <c r="X1376" s="60"/>
      <c r="Y1376" s="60"/>
      <c r="Z1376" s="60"/>
      <c r="AA1376" s="60"/>
      <c r="AB1376" s="60"/>
      <c r="AC1376" s="60"/>
      <c r="AD1376" s="60"/>
      <c r="AE1376" s="60"/>
      <c r="AF1376" s="60"/>
      <c r="AG1376" s="60"/>
      <c r="AH1376" s="60"/>
      <c r="AI1376" s="60"/>
      <c r="AJ1376" s="57"/>
      <c r="AK1376" s="57"/>
    </row>
    <row r="1377" spans="1:37" ht="18" customHeight="1">
      <c r="A1377" s="55"/>
      <c r="B1377" s="55"/>
      <c r="C1377" s="55"/>
      <c r="D1377" s="55"/>
      <c r="E1377" s="55"/>
      <c r="F1377" s="55"/>
      <c r="G1377" s="55"/>
      <c r="H1377" s="55"/>
      <c r="I1377" s="55"/>
      <c r="J1377" s="55"/>
      <c r="K1377" s="55"/>
      <c r="L1377" s="55"/>
      <c r="M1377" s="55"/>
      <c r="N1377" s="55"/>
      <c r="O1377" s="55"/>
      <c r="P1377" s="55"/>
      <c r="Q1377" s="55"/>
      <c r="R1377" s="55"/>
      <c r="S1377" s="55"/>
      <c r="T1377" s="55"/>
      <c r="U1377" s="55"/>
      <c r="V1377" s="55"/>
      <c r="W1377" s="55"/>
      <c r="X1377" s="60"/>
      <c r="Y1377" s="60"/>
      <c r="Z1377" s="60"/>
      <c r="AA1377" s="60"/>
      <c r="AB1377" s="60"/>
      <c r="AC1377" s="60"/>
      <c r="AD1377" s="60"/>
      <c r="AE1377" s="60"/>
      <c r="AF1377" s="60"/>
      <c r="AG1377" s="60"/>
      <c r="AH1377" s="60"/>
      <c r="AI1377" s="60"/>
      <c r="AJ1377" s="57"/>
      <c r="AK1377" s="57"/>
    </row>
    <row r="1378" spans="1:37" ht="18" customHeight="1">
      <c r="A1378" s="55"/>
      <c r="B1378" s="55"/>
      <c r="C1378" s="55"/>
      <c r="D1378" s="55"/>
      <c r="E1378" s="55"/>
      <c r="F1378" s="55"/>
      <c r="G1378" s="55"/>
      <c r="H1378" s="55"/>
      <c r="I1378" s="55"/>
      <c r="J1378" s="55"/>
      <c r="K1378" s="55"/>
      <c r="L1378" s="55"/>
      <c r="M1378" s="55"/>
      <c r="N1378" s="55"/>
      <c r="O1378" s="55"/>
      <c r="P1378" s="55"/>
      <c r="Q1378" s="55"/>
      <c r="R1378" s="55"/>
      <c r="S1378" s="55"/>
      <c r="T1378" s="55"/>
      <c r="U1378" s="55"/>
      <c r="V1378" s="55"/>
      <c r="W1378" s="55"/>
      <c r="X1378" s="60"/>
      <c r="Y1378" s="60"/>
      <c r="Z1378" s="60"/>
      <c r="AA1378" s="60"/>
      <c r="AB1378" s="60"/>
      <c r="AC1378" s="60"/>
      <c r="AD1378" s="60"/>
      <c r="AE1378" s="60"/>
      <c r="AF1378" s="60"/>
      <c r="AG1378" s="60"/>
      <c r="AH1378" s="60"/>
      <c r="AI1378" s="60"/>
      <c r="AJ1378" s="57"/>
      <c r="AK1378" s="57"/>
    </row>
    <row r="1380" spans="1:37" ht="18" customHeight="1">
      <c r="A1380" s="609" t="s">
        <v>141</v>
      </c>
      <c r="B1380" s="609"/>
      <c r="C1380" s="609"/>
      <c r="D1380" s="609"/>
      <c r="E1380" s="609"/>
      <c r="F1380" s="609"/>
      <c r="G1380" s="609"/>
      <c r="H1380" s="609"/>
      <c r="I1380" s="609"/>
      <c r="J1380" s="609"/>
      <c r="K1380" s="609"/>
      <c r="L1380" s="609"/>
      <c r="M1380" s="609"/>
      <c r="N1380" s="609"/>
      <c r="O1380" s="609"/>
      <c r="P1380" s="609"/>
      <c r="Q1380" s="609"/>
      <c r="R1380" s="609"/>
      <c r="S1380" s="609"/>
      <c r="T1380" s="609"/>
      <c r="U1380" s="609"/>
      <c r="V1380" s="609"/>
      <c r="W1380" s="609"/>
      <c r="X1380" s="609"/>
      <c r="Y1380" s="609"/>
      <c r="Z1380" s="609"/>
      <c r="AA1380" s="609"/>
      <c r="AB1380" s="609"/>
      <c r="AC1380" s="609"/>
      <c r="AD1380" s="609"/>
      <c r="AE1380" s="609"/>
      <c r="AF1380" s="609"/>
      <c r="AG1380" s="609"/>
      <c r="AH1380" s="609"/>
      <c r="AI1380" s="609"/>
      <c r="AJ1380" s="609"/>
      <c r="AK1380" s="609"/>
    </row>
    <row r="1381" spans="1:37" ht="18" customHeight="1">
      <c r="A1381" s="2"/>
      <c r="B1381" s="59"/>
      <c r="C1381" s="59"/>
      <c r="D1381" s="59"/>
      <c r="E1381" s="59"/>
      <c r="F1381" s="59"/>
      <c r="G1381" s="59"/>
      <c r="H1381" s="59"/>
      <c r="I1381" s="59"/>
      <c r="J1381" s="59"/>
      <c r="K1381" s="59"/>
      <c r="L1381" s="59"/>
      <c r="M1381" s="59"/>
      <c r="N1381" s="59"/>
      <c r="O1381" s="59"/>
      <c r="P1381" s="59"/>
      <c r="Q1381" s="59"/>
      <c r="R1381" s="59"/>
      <c r="S1381" s="59"/>
      <c r="T1381" s="59"/>
      <c r="U1381" s="59"/>
      <c r="V1381" s="59"/>
      <c r="W1381" s="59"/>
      <c r="X1381" s="59"/>
      <c r="Y1381" s="59"/>
      <c r="Z1381" s="59"/>
      <c r="AA1381" s="59"/>
      <c r="AB1381" s="59"/>
      <c r="AC1381" s="59"/>
      <c r="AD1381" s="59"/>
      <c r="AE1381" s="59"/>
      <c r="AF1381" s="59"/>
      <c r="AG1381" s="59"/>
      <c r="AH1381" s="59"/>
      <c r="AI1381" s="59"/>
      <c r="AJ1381" s="59"/>
      <c r="AK1381" s="13"/>
    </row>
    <row r="1382" spans="1:37" ht="18" customHeight="1">
      <c r="A1382" s="285" t="s">
        <v>204</v>
      </c>
      <c r="B1382" s="285"/>
      <c r="C1382" s="285"/>
      <c r="D1382" s="285"/>
      <c r="E1382" s="285"/>
      <c r="F1382" s="285"/>
      <c r="G1382" s="285"/>
      <c r="H1382" s="285"/>
      <c r="I1382" s="285"/>
      <c r="J1382" s="285"/>
      <c r="K1382" s="285"/>
      <c r="L1382" s="285"/>
      <c r="M1382" s="285"/>
      <c r="N1382" s="285"/>
      <c r="O1382" s="285"/>
      <c r="P1382" s="285"/>
      <c r="Q1382" s="285"/>
      <c r="R1382" s="285"/>
      <c r="S1382" s="285"/>
      <c r="T1382" s="285"/>
      <c r="U1382" s="285"/>
      <c r="V1382" s="285"/>
      <c r="W1382" s="285"/>
      <c r="X1382" s="285"/>
      <c r="Y1382" s="285"/>
      <c r="Z1382" s="285"/>
      <c r="AA1382" s="285"/>
      <c r="AB1382" s="285"/>
      <c r="AC1382" s="285"/>
      <c r="AD1382" s="285"/>
      <c r="AE1382" s="285"/>
      <c r="AF1382" s="285"/>
      <c r="AG1382" s="285"/>
      <c r="AH1382" s="285"/>
      <c r="AI1382" s="285"/>
      <c r="AJ1382" s="285"/>
      <c r="AK1382" s="285"/>
    </row>
    <row r="1383" spans="1:37" ht="18" customHeight="1">
      <c r="A1383" s="285"/>
      <c r="B1383" s="285"/>
      <c r="C1383" s="285"/>
      <c r="D1383" s="285"/>
      <c r="E1383" s="285"/>
      <c r="F1383" s="285"/>
      <c r="G1383" s="285"/>
      <c r="H1383" s="285"/>
      <c r="I1383" s="285"/>
      <c r="J1383" s="285"/>
      <c r="K1383" s="285"/>
      <c r="L1383" s="285"/>
      <c r="M1383" s="285"/>
      <c r="N1383" s="285"/>
      <c r="O1383" s="285"/>
      <c r="P1383" s="285"/>
      <c r="Q1383" s="285"/>
      <c r="R1383" s="285"/>
      <c r="S1383" s="285"/>
      <c r="T1383" s="285"/>
      <c r="U1383" s="285"/>
      <c r="V1383" s="285"/>
      <c r="W1383" s="285"/>
      <c r="X1383" s="285"/>
      <c r="Y1383" s="285"/>
      <c r="Z1383" s="285"/>
      <c r="AA1383" s="285"/>
      <c r="AB1383" s="285"/>
      <c r="AC1383" s="285"/>
      <c r="AD1383" s="285"/>
      <c r="AE1383" s="285"/>
      <c r="AF1383" s="285"/>
      <c r="AG1383" s="285"/>
      <c r="AH1383" s="285"/>
      <c r="AI1383" s="285"/>
      <c r="AJ1383" s="285"/>
      <c r="AK1383" s="285"/>
    </row>
    <row r="1384" spans="1:37" ht="7.5" customHeight="1">
      <c r="A1384" s="285"/>
      <c r="B1384" s="285"/>
      <c r="C1384" s="285"/>
      <c r="D1384" s="285"/>
      <c r="E1384" s="285"/>
      <c r="F1384" s="285"/>
      <c r="G1384" s="285"/>
      <c r="H1384" s="285"/>
      <c r="I1384" s="285"/>
      <c r="J1384" s="285"/>
      <c r="K1384" s="285"/>
      <c r="L1384" s="285"/>
      <c r="M1384" s="285"/>
      <c r="N1384" s="285"/>
      <c r="O1384" s="285"/>
      <c r="P1384" s="285"/>
      <c r="Q1384" s="285"/>
      <c r="R1384" s="285"/>
      <c r="S1384" s="285"/>
      <c r="T1384" s="285"/>
      <c r="U1384" s="285"/>
      <c r="V1384" s="285"/>
      <c r="W1384" s="285"/>
      <c r="X1384" s="285"/>
      <c r="Y1384" s="285"/>
      <c r="Z1384" s="285"/>
      <c r="AA1384" s="285"/>
      <c r="AB1384" s="285"/>
      <c r="AC1384" s="285"/>
      <c r="AD1384" s="285"/>
      <c r="AE1384" s="285"/>
      <c r="AF1384" s="285"/>
      <c r="AG1384" s="285"/>
      <c r="AH1384" s="285"/>
      <c r="AI1384" s="285"/>
      <c r="AJ1384" s="285"/>
      <c r="AK1384" s="285"/>
    </row>
    <row r="1385" spans="1:37" ht="18" customHeight="1">
      <c r="A1385" s="2"/>
      <c r="B1385" s="59"/>
      <c r="C1385" s="59"/>
      <c r="D1385" s="59"/>
      <c r="E1385" s="59"/>
      <c r="F1385" s="59"/>
      <c r="G1385" s="59"/>
      <c r="H1385" s="59"/>
      <c r="I1385" s="59"/>
      <c r="J1385" s="59"/>
      <c r="K1385" s="59"/>
      <c r="L1385" s="59"/>
      <c r="M1385" s="59"/>
      <c r="N1385" s="59"/>
      <c r="O1385" s="59"/>
      <c r="P1385" s="59"/>
      <c r="Q1385" s="59"/>
      <c r="R1385" s="59"/>
      <c r="S1385" s="59"/>
      <c r="T1385" s="59"/>
      <c r="U1385" s="59"/>
      <c r="V1385" s="59"/>
      <c r="W1385" s="59"/>
      <c r="X1385" s="59"/>
      <c r="Y1385" s="59"/>
      <c r="Z1385" s="59"/>
      <c r="AA1385" s="59"/>
      <c r="AB1385" s="59"/>
      <c r="AC1385" s="59"/>
      <c r="AD1385" s="59"/>
      <c r="AE1385" s="59"/>
      <c r="AF1385" s="59"/>
      <c r="AG1385" s="59"/>
      <c r="AH1385" s="59"/>
      <c r="AI1385" s="59"/>
      <c r="AJ1385" s="59"/>
      <c r="AK1385" s="13"/>
    </row>
    <row r="1386" spans="1:37" ht="18" customHeight="1">
      <c r="A1386" s="9" t="s">
        <v>209</v>
      </c>
      <c r="B1386" s="11"/>
      <c r="C1386" s="59"/>
      <c r="D1386" s="59"/>
      <c r="E1386" s="59"/>
      <c r="F1386" s="59"/>
      <c r="G1386" s="59"/>
      <c r="H1386" s="59"/>
      <c r="I1386" s="59"/>
      <c r="J1386" s="59"/>
      <c r="K1386" s="59"/>
      <c r="L1386" s="59"/>
      <c r="M1386" s="59"/>
      <c r="N1386" s="59"/>
      <c r="O1386" s="59"/>
      <c r="P1386" s="59"/>
      <c r="Q1386" s="59"/>
      <c r="R1386" s="59"/>
      <c r="S1386" s="59"/>
      <c r="T1386" s="59"/>
      <c r="U1386" s="59"/>
      <c r="V1386" s="59"/>
      <c r="W1386" s="59"/>
      <c r="X1386" s="59"/>
      <c r="Y1386" s="59"/>
      <c r="Z1386" s="59"/>
      <c r="AA1386" s="59"/>
      <c r="AB1386" s="59"/>
      <c r="AC1386" s="59"/>
      <c r="AD1386" s="59"/>
      <c r="AE1386" s="59"/>
      <c r="AF1386" s="59"/>
      <c r="AG1386" s="59"/>
      <c r="AH1386" s="59"/>
      <c r="AI1386" s="59"/>
      <c r="AJ1386" s="59"/>
      <c r="AK1386" s="13"/>
    </row>
    <row r="1387" spans="1:37" ht="18" customHeight="1">
      <c r="A1387" s="9" t="s">
        <v>210</v>
      </c>
      <c r="B1387" s="11"/>
      <c r="C1387" s="59"/>
      <c r="D1387" s="59"/>
      <c r="E1387" s="59"/>
      <c r="F1387" s="59"/>
      <c r="G1387" s="59"/>
      <c r="H1387" s="59"/>
      <c r="I1387" s="59"/>
      <c r="J1387" s="59"/>
      <c r="K1387" s="59"/>
      <c r="L1387" s="59"/>
      <c r="M1387" s="59"/>
      <c r="N1387" s="59"/>
      <c r="O1387" s="59"/>
      <c r="P1387" s="59"/>
      <c r="Q1387" s="59"/>
      <c r="R1387" s="59"/>
      <c r="S1387" s="59"/>
      <c r="T1387" s="59"/>
      <c r="U1387" s="59"/>
      <c r="V1387" s="59"/>
      <c r="W1387" s="59"/>
      <c r="X1387" s="59"/>
      <c r="Y1387" s="59"/>
      <c r="Z1387" s="59"/>
      <c r="AA1387" s="59"/>
      <c r="AB1387" s="59"/>
      <c r="AC1387" s="59"/>
      <c r="AD1387" s="59"/>
      <c r="AE1387" s="59"/>
      <c r="AF1387" s="59"/>
      <c r="AG1387" s="59"/>
      <c r="AH1387" s="59"/>
      <c r="AI1387" s="59"/>
      <c r="AJ1387" s="59"/>
      <c r="AK1387" s="13"/>
    </row>
    <row r="1388" spans="1:37" ht="18" customHeight="1">
      <c r="A1388" s="2"/>
      <c r="B1388" s="59"/>
      <c r="C1388" s="59"/>
      <c r="D1388" s="59"/>
      <c r="E1388" s="59"/>
      <c r="F1388" s="59"/>
      <c r="G1388" s="59"/>
      <c r="H1388" s="59"/>
      <c r="I1388" s="59"/>
      <c r="J1388" s="59"/>
      <c r="K1388" s="59"/>
      <c r="L1388" s="59"/>
      <c r="M1388" s="59"/>
      <c r="N1388" s="59"/>
      <c r="O1388" s="59"/>
      <c r="P1388" s="59"/>
      <c r="Q1388" s="59"/>
      <c r="R1388" s="59"/>
      <c r="S1388" s="59"/>
      <c r="T1388" s="59"/>
      <c r="U1388" s="59"/>
      <c r="V1388" s="59"/>
      <c r="W1388" s="59"/>
      <c r="X1388" s="59"/>
      <c r="Y1388" s="59"/>
      <c r="Z1388" s="59"/>
      <c r="AA1388" s="59"/>
      <c r="AB1388" s="59"/>
      <c r="AC1388" s="59"/>
      <c r="AD1388" s="59"/>
      <c r="AE1388" s="59"/>
      <c r="AF1388" s="59"/>
      <c r="AG1388" s="59"/>
      <c r="AH1388" s="59"/>
      <c r="AI1388" s="59"/>
      <c r="AJ1388" s="59"/>
      <c r="AK1388" s="13"/>
    </row>
    <row r="1389" spans="1:37" ht="18" customHeight="1">
      <c r="A1389" s="580" t="s">
        <v>147</v>
      </c>
      <c r="B1389" s="580"/>
      <c r="C1389" s="580"/>
      <c r="D1389" s="580"/>
      <c r="E1389" s="580"/>
      <c r="F1389" s="580"/>
      <c r="G1389" s="580"/>
      <c r="H1389" s="580"/>
      <c r="I1389" s="580"/>
      <c r="J1389" s="580"/>
      <c r="K1389" s="580"/>
      <c r="L1389" s="580"/>
      <c r="M1389" s="580"/>
      <c r="N1389" s="580"/>
      <c r="O1389" s="580"/>
      <c r="P1389" s="580"/>
      <c r="Q1389" s="580"/>
      <c r="R1389" s="580"/>
      <c r="S1389" s="580"/>
      <c r="T1389" s="580"/>
      <c r="U1389" s="580"/>
      <c r="V1389" s="580"/>
      <c r="W1389" s="580"/>
      <c r="X1389" s="580"/>
      <c r="Y1389" s="580"/>
      <c r="Z1389" s="580"/>
      <c r="AA1389" s="580"/>
      <c r="AB1389" s="580"/>
      <c r="AC1389" s="580"/>
      <c r="AD1389" s="580"/>
      <c r="AE1389" s="580"/>
      <c r="AF1389" s="580"/>
      <c r="AG1389" s="580"/>
      <c r="AH1389" s="580"/>
      <c r="AI1389" s="580"/>
      <c r="AJ1389" s="580"/>
      <c r="AK1389" s="580"/>
    </row>
    <row r="1390" spans="1:37" ht="36" customHeight="1">
      <c r="A1390" s="580" t="s">
        <v>148</v>
      </c>
      <c r="B1390" s="580"/>
      <c r="C1390" s="580"/>
      <c r="D1390" s="580"/>
      <c r="E1390" s="580"/>
      <c r="F1390" s="580"/>
      <c r="G1390" s="580"/>
      <c r="H1390" s="580"/>
      <c r="I1390" s="580"/>
      <c r="J1390" s="580"/>
      <c r="K1390" s="580"/>
      <c r="L1390" s="580"/>
      <c r="M1390" s="580"/>
      <c r="N1390" s="580"/>
      <c r="O1390" s="580"/>
      <c r="P1390" s="580"/>
      <c r="Q1390" s="580"/>
      <c r="R1390" s="580"/>
      <c r="S1390" s="580"/>
      <c r="T1390" s="580"/>
      <c r="U1390" s="580"/>
      <c r="V1390" s="580"/>
      <c r="W1390" s="580"/>
      <c r="X1390" s="580"/>
      <c r="Y1390" s="580"/>
      <c r="Z1390" s="580"/>
      <c r="AA1390" s="580"/>
      <c r="AB1390" s="580"/>
      <c r="AC1390" s="580"/>
      <c r="AD1390" s="580"/>
      <c r="AE1390" s="580"/>
      <c r="AF1390" s="580"/>
      <c r="AG1390" s="580"/>
      <c r="AH1390" s="580"/>
      <c r="AI1390" s="580"/>
      <c r="AJ1390" s="580"/>
      <c r="AK1390" s="580"/>
    </row>
    <row r="1391" spans="1:37" ht="18" customHeight="1">
      <c r="A1391" s="580" t="s">
        <v>149</v>
      </c>
      <c r="B1391" s="580"/>
      <c r="C1391" s="580"/>
      <c r="D1391" s="580"/>
      <c r="E1391" s="580"/>
      <c r="F1391" s="580"/>
      <c r="G1391" s="580"/>
      <c r="H1391" s="580"/>
      <c r="I1391" s="580"/>
      <c r="J1391" s="580"/>
      <c r="K1391" s="580"/>
      <c r="L1391" s="580"/>
      <c r="M1391" s="580"/>
      <c r="N1391" s="580"/>
      <c r="O1391" s="580"/>
      <c r="P1391" s="580"/>
      <c r="Q1391" s="580"/>
      <c r="R1391" s="580"/>
      <c r="S1391" s="580"/>
      <c r="T1391" s="580"/>
      <c r="U1391" s="580"/>
      <c r="V1391" s="580"/>
      <c r="W1391" s="580"/>
      <c r="X1391" s="580"/>
      <c r="Y1391" s="580"/>
      <c r="Z1391" s="580"/>
      <c r="AA1391" s="580"/>
      <c r="AB1391" s="580"/>
      <c r="AC1391" s="580"/>
      <c r="AD1391" s="580"/>
      <c r="AE1391" s="580"/>
      <c r="AF1391" s="580"/>
      <c r="AG1391" s="580"/>
      <c r="AH1391" s="580"/>
      <c r="AI1391" s="580"/>
      <c r="AJ1391" s="580"/>
      <c r="AK1391" s="580"/>
    </row>
  </sheetData>
  <mergeCells count="5598">
    <mergeCell ref="AJ1092:AK1092"/>
    <mergeCell ref="AJ990:AK990"/>
    <mergeCell ref="AD758:AI758"/>
    <mergeCell ref="G864:W864"/>
    <mergeCell ref="J865:W865"/>
    <mergeCell ref="X865:AC865"/>
    <mergeCell ref="C751:D751"/>
    <mergeCell ref="AJ556:AK556"/>
    <mergeCell ref="AJ557:AK557"/>
    <mergeCell ref="J557:W557"/>
    <mergeCell ref="X557:AC557"/>
    <mergeCell ref="AD558:AI558"/>
    <mergeCell ref="AJ1089:AK1089"/>
    <mergeCell ref="C1090:D1090"/>
    <mergeCell ref="G1090:I1090"/>
    <mergeCell ref="J1090:W1090"/>
    <mergeCell ref="X1090:AC1090"/>
    <mergeCell ref="AD1090:AI1090"/>
    <mergeCell ref="AJ1090:AK1090"/>
    <mergeCell ref="AJ1088:AK1088"/>
    <mergeCell ref="AJ1078:AK1078"/>
    <mergeCell ref="J1086:W1086"/>
    <mergeCell ref="A1095:B1096"/>
    <mergeCell ref="C1095:W1096"/>
    <mergeCell ref="X1095:AC1096"/>
    <mergeCell ref="AD1095:AI1096"/>
    <mergeCell ref="AJ1095:AK1096"/>
    <mergeCell ref="X1083:AC1083"/>
    <mergeCell ref="AD1083:AI1083"/>
    <mergeCell ref="AJ1083:AK1083"/>
    <mergeCell ref="A1084:B1088"/>
    <mergeCell ref="C1084:D1084"/>
    <mergeCell ref="E1084:F1088"/>
    <mergeCell ref="G1084:W1084"/>
    <mergeCell ref="X1084:AC1084"/>
    <mergeCell ref="AD1084:AI1084"/>
    <mergeCell ref="C1086:D1086"/>
    <mergeCell ref="G1086:I1086"/>
    <mergeCell ref="J1085:W1085"/>
    <mergeCell ref="X1085:AC1085"/>
    <mergeCell ref="AD1085:AI1085"/>
    <mergeCell ref="AJ1085:AK1085"/>
    <mergeCell ref="X1094:AC1094"/>
    <mergeCell ref="AD1094:AI1094"/>
    <mergeCell ref="AJ1094:AK1094"/>
    <mergeCell ref="G1091:W1091"/>
    <mergeCell ref="X1091:AC1091"/>
    <mergeCell ref="AD1091:AI1091"/>
    <mergeCell ref="AJ1091:AK1091"/>
    <mergeCell ref="C1092:D1092"/>
    <mergeCell ref="G1092:I1092"/>
    <mergeCell ref="J1092:W1092"/>
    <mergeCell ref="X1092:AC1092"/>
    <mergeCell ref="AD1092:AI1092"/>
    <mergeCell ref="G1079:W1079"/>
    <mergeCell ref="X1079:AC1079"/>
    <mergeCell ref="AD1079:AI1079"/>
    <mergeCell ref="C1088:D1088"/>
    <mergeCell ref="G1088:I1088"/>
    <mergeCell ref="J1088:W1088"/>
    <mergeCell ref="X1088:AC1088"/>
    <mergeCell ref="AD1088:AI1088"/>
    <mergeCell ref="A974:B976"/>
    <mergeCell ref="C982:D982"/>
    <mergeCell ref="G982:I982"/>
    <mergeCell ref="A985:B986"/>
    <mergeCell ref="C985:D985"/>
    <mergeCell ref="E985:F986"/>
    <mergeCell ref="G986:I986"/>
    <mergeCell ref="G979:I979"/>
    <mergeCell ref="C1085:D1085"/>
    <mergeCell ref="G1085:I1085"/>
    <mergeCell ref="A1062:B1063"/>
    <mergeCell ref="AD1087:AI1087"/>
    <mergeCell ref="AJ1087:AK1087"/>
    <mergeCell ref="A1089:B1090"/>
    <mergeCell ref="C1089:D1089"/>
    <mergeCell ref="E1089:F1090"/>
    <mergeCell ref="G1089:W1089"/>
    <mergeCell ref="X1089:AC1089"/>
    <mergeCell ref="E933:F934"/>
    <mergeCell ref="G940:I940"/>
    <mergeCell ref="C945:D945"/>
    <mergeCell ref="C938:D938"/>
    <mergeCell ref="X949:AC949"/>
    <mergeCell ref="A946:B947"/>
    <mergeCell ref="C946:D946"/>
    <mergeCell ref="E946:F947"/>
    <mergeCell ref="G946:W946"/>
    <mergeCell ref="X946:AC946"/>
    <mergeCell ref="C947:D947"/>
    <mergeCell ref="J941:W941"/>
    <mergeCell ref="C939:D939"/>
    <mergeCell ref="A1079:B1080"/>
    <mergeCell ref="AJ1076:AK1076"/>
    <mergeCell ref="C1077:D1077"/>
    <mergeCell ref="G1077:I1077"/>
    <mergeCell ref="AD950:AI950"/>
    <mergeCell ref="A989:B990"/>
    <mergeCell ref="C989:D989"/>
    <mergeCell ref="E989:F990"/>
    <mergeCell ref="J1077:W1077"/>
    <mergeCell ref="AD1077:AI1077"/>
    <mergeCell ref="C1079:D1079"/>
    <mergeCell ref="E1079:F1080"/>
    <mergeCell ref="X909:AC909"/>
    <mergeCell ref="AD989:AI989"/>
    <mergeCell ref="AJ989:AK989"/>
    <mergeCell ref="AJ1069:AK1070"/>
    <mergeCell ref="AD922:AI922"/>
    <mergeCell ref="AJ922:AK922"/>
    <mergeCell ref="E924:F925"/>
    <mergeCell ref="C916:D916"/>
    <mergeCell ref="C919:D919"/>
    <mergeCell ref="G919:W919"/>
    <mergeCell ref="A948:B949"/>
    <mergeCell ref="C949:D949"/>
    <mergeCell ref="G949:I949"/>
    <mergeCell ref="J949:W949"/>
    <mergeCell ref="AJ924:AK924"/>
    <mergeCell ref="AJ925:AK925"/>
    <mergeCell ref="X924:AC924"/>
    <mergeCell ref="X925:AC925"/>
    <mergeCell ref="C924:D924"/>
    <mergeCell ref="A927:B928"/>
    <mergeCell ref="C927:W928"/>
    <mergeCell ref="X927:AC928"/>
    <mergeCell ref="A933:B934"/>
    <mergeCell ref="C933:D934"/>
    <mergeCell ref="A943:B945"/>
    <mergeCell ref="C943:D943"/>
    <mergeCell ref="E943:F945"/>
    <mergeCell ref="G943:W943"/>
    <mergeCell ref="X943:AC943"/>
    <mergeCell ref="J940:W940"/>
    <mergeCell ref="X940:AC940"/>
    <mergeCell ref="C966:D966"/>
    <mergeCell ref="AJ560:AK560"/>
    <mergeCell ref="X561:AC561"/>
    <mergeCell ref="AD561:AI561"/>
    <mergeCell ref="AJ561:AK561"/>
    <mergeCell ref="X555:AC555"/>
    <mergeCell ref="AD555:AI555"/>
    <mergeCell ref="AJ555:AK555"/>
    <mergeCell ref="C557:D557"/>
    <mergeCell ref="G557:I557"/>
    <mergeCell ref="C558:D558"/>
    <mergeCell ref="E558:F561"/>
    <mergeCell ref="G558:W558"/>
    <mergeCell ref="X558:AC558"/>
    <mergeCell ref="A743:B747"/>
    <mergeCell ref="C750:D750"/>
    <mergeCell ref="AD990:AI990"/>
    <mergeCell ref="G904:I904"/>
    <mergeCell ref="J904:W904"/>
    <mergeCell ref="X880:AC880"/>
    <mergeCell ref="G883:W883"/>
    <mergeCell ref="G882:I882"/>
    <mergeCell ref="J866:W866"/>
    <mergeCell ref="E908:F911"/>
    <mergeCell ref="J907:W907"/>
    <mergeCell ref="C909:D909"/>
    <mergeCell ref="J910:W910"/>
    <mergeCell ref="G909:I909"/>
    <mergeCell ref="J909:W909"/>
    <mergeCell ref="A867:B870"/>
    <mergeCell ref="G752:I752"/>
    <mergeCell ref="J752:W752"/>
    <mergeCell ref="AD751:AI751"/>
    <mergeCell ref="AD538:AI539"/>
    <mergeCell ref="G533:I533"/>
    <mergeCell ref="G532:W532"/>
    <mergeCell ref="J533:W533"/>
    <mergeCell ref="AD542:AI543"/>
    <mergeCell ref="AD534:AI534"/>
    <mergeCell ref="AD537:AI537"/>
    <mergeCell ref="X542:AC543"/>
    <mergeCell ref="X538:AC539"/>
    <mergeCell ref="X536:AC536"/>
    <mergeCell ref="G537:I537"/>
    <mergeCell ref="AJ532:AK532"/>
    <mergeCell ref="AJ533:AK533"/>
    <mergeCell ref="AJ535:AK535"/>
    <mergeCell ref="AJ534:AK534"/>
    <mergeCell ref="A564:B566"/>
    <mergeCell ref="C564:D564"/>
    <mergeCell ref="E564:F564"/>
    <mergeCell ref="G564:W564"/>
    <mergeCell ref="X564:AC564"/>
    <mergeCell ref="AD564:AI564"/>
    <mergeCell ref="X565:AC565"/>
    <mergeCell ref="AD565:AI565"/>
    <mergeCell ref="AJ566:AK566"/>
    <mergeCell ref="C565:D565"/>
    <mergeCell ref="E565:F565"/>
    <mergeCell ref="AJ565:AK565"/>
    <mergeCell ref="J561:W561"/>
    <mergeCell ref="E562:F563"/>
    <mergeCell ref="AJ553:AK553"/>
    <mergeCell ref="G560:I560"/>
    <mergeCell ref="J560:W560"/>
    <mergeCell ref="AD546:AI546"/>
    <mergeCell ref="C549:D549"/>
    <mergeCell ref="G549:I549"/>
    <mergeCell ref="J549:W549"/>
    <mergeCell ref="X549:AC549"/>
    <mergeCell ref="AJ546:AK546"/>
    <mergeCell ref="X547:AC547"/>
    <mergeCell ref="AD547:AI547"/>
    <mergeCell ref="AJ547:AK547"/>
    <mergeCell ref="C548:D548"/>
    <mergeCell ref="G548:I548"/>
    <mergeCell ref="X551:AC551"/>
    <mergeCell ref="AD551:AI551"/>
    <mergeCell ref="AJ551:AK551"/>
    <mergeCell ref="AJ550:AK550"/>
    <mergeCell ref="J559:W559"/>
    <mergeCell ref="X559:AC559"/>
    <mergeCell ref="AD559:AI559"/>
    <mergeCell ref="AJ559:AK559"/>
    <mergeCell ref="AD557:AI557"/>
    <mergeCell ref="C554:D554"/>
    <mergeCell ref="E554:F557"/>
    <mergeCell ref="C556:D556"/>
    <mergeCell ref="G556:I556"/>
    <mergeCell ref="J556:W556"/>
    <mergeCell ref="AD556:AI556"/>
    <mergeCell ref="AJ1364:AK1365"/>
    <mergeCell ref="A1364:B1365"/>
    <mergeCell ref="X1364:AC1365"/>
    <mergeCell ref="C1363:D1363"/>
    <mergeCell ref="J1363:W1363"/>
    <mergeCell ref="AB28:AJ28"/>
    <mergeCell ref="AJ675:AK675"/>
    <mergeCell ref="X1363:AC1363"/>
    <mergeCell ref="X1356:AC1356"/>
    <mergeCell ref="A98:C103"/>
    <mergeCell ref="A80:C81"/>
    <mergeCell ref="D100:F100"/>
    <mergeCell ref="G100:W100"/>
    <mergeCell ref="X100:AC100"/>
    <mergeCell ref="D101:F101"/>
    <mergeCell ref="AJ224:AK224"/>
    <mergeCell ref="G224:W224"/>
    <mergeCell ref="A538:B539"/>
    <mergeCell ref="C538:W539"/>
    <mergeCell ref="E536:F536"/>
    <mergeCell ref="G554:W554"/>
    <mergeCell ref="X554:AC554"/>
    <mergeCell ref="AD554:AI554"/>
    <mergeCell ref="AJ554:AK554"/>
    <mergeCell ref="AJ558:AK558"/>
    <mergeCell ref="C559:D559"/>
    <mergeCell ref="G559:I559"/>
    <mergeCell ref="G555:I555"/>
    <mergeCell ref="J555:W555"/>
    <mergeCell ref="AJ542:AK543"/>
    <mergeCell ref="A544:B545"/>
    <mergeCell ref="X721:AC722"/>
    <mergeCell ref="AD568:AI569"/>
    <mergeCell ref="G562:W562"/>
    <mergeCell ref="X562:AC562"/>
    <mergeCell ref="AD553:AI553"/>
    <mergeCell ref="C568:W569"/>
    <mergeCell ref="G596:I596"/>
    <mergeCell ref="J596:W596"/>
    <mergeCell ref="J594:W594"/>
    <mergeCell ref="G693:H694"/>
    <mergeCell ref="I693:W694"/>
    <mergeCell ref="X693:AC694"/>
    <mergeCell ref="C702:D702"/>
    <mergeCell ref="G702:I702"/>
    <mergeCell ref="J702:W702"/>
    <mergeCell ref="X702:AC702"/>
    <mergeCell ref="G672:I672"/>
    <mergeCell ref="J672:W672"/>
    <mergeCell ref="G673:I673"/>
    <mergeCell ref="C673:D673"/>
    <mergeCell ref="J683:W683"/>
    <mergeCell ref="X683:AC683"/>
    <mergeCell ref="G680:I680"/>
    <mergeCell ref="J680:W680"/>
    <mergeCell ref="X680:AC680"/>
    <mergeCell ref="X673:AC673"/>
    <mergeCell ref="C675:D675"/>
    <mergeCell ref="C676:D676"/>
    <mergeCell ref="J673:W673"/>
    <mergeCell ref="C561:D561"/>
    <mergeCell ref="C560:D560"/>
    <mergeCell ref="X560:AC560"/>
    <mergeCell ref="AD560:AI560"/>
    <mergeCell ref="G615:I615"/>
    <mergeCell ref="J615:W615"/>
    <mergeCell ref="G626:I626"/>
    <mergeCell ref="J626:W626"/>
    <mergeCell ref="G748:W748"/>
    <mergeCell ref="C837:D837"/>
    <mergeCell ref="J837:W837"/>
    <mergeCell ref="C840:D840"/>
    <mergeCell ref="G840:W840"/>
    <mergeCell ref="X858:AC858"/>
    <mergeCell ref="G749:I749"/>
    <mergeCell ref="J749:W749"/>
    <mergeCell ref="G831:I831"/>
    <mergeCell ref="C830:D830"/>
    <mergeCell ref="C838:D838"/>
    <mergeCell ref="G838:W838"/>
    <mergeCell ref="G833:I833"/>
    <mergeCell ref="G830:I830"/>
    <mergeCell ref="X750:AC750"/>
    <mergeCell ref="C819:D819"/>
    <mergeCell ref="G819:I819"/>
    <mergeCell ref="C817:D817"/>
    <mergeCell ref="G817:I817"/>
    <mergeCell ref="J819:W819"/>
    <mergeCell ref="X819:AC819"/>
    <mergeCell ref="E822:F824"/>
    <mergeCell ref="X747:AC747"/>
    <mergeCell ref="G747:I747"/>
    <mergeCell ref="J747:W747"/>
    <mergeCell ref="G745:I745"/>
    <mergeCell ref="J831:W831"/>
    <mergeCell ref="AD532:AI532"/>
    <mergeCell ref="X530:AC530"/>
    <mergeCell ref="C530:D530"/>
    <mergeCell ref="G530:I530"/>
    <mergeCell ref="J530:W530"/>
    <mergeCell ref="AD530:AI530"/>
    <mergeCell ref="C529:D529"/>
    <mergeCell ref="G529:I529"/>
    <mergeCell ref="C531:D531"/>
    <mergeCell ref="G531:I531"/>
    <mergeCell ref="J531:W531"/>
    <mergeCell ref="X531:AC531"/>
    <mergeCell ref="AJ417:AK417"/>
    <mergeCell ref="X513:AC514"/>
    <mergeCell ref="X479:AC479"/>
    <mergeCell ref="X480:AC480"/>
    <mergeCell ref="G473:H474"/>
    <mergeCell ref="X436:AC436"/>
    <mergeCell ref="X429:AC429"/>
    <mergeCell ref="G437:I437"/>
    <mergeCell ref="AD418:AI418"/>
    <mergeCell ref="AJ480:AK480"/>
    <mergeCell ref="AJ481:AK481"/>
    <mergeCell ref="C519:D519"/>
    <mergeCell ref="G519:I519"/>
    <mergeCell ref="J519:W519"/>
    <mergeCell ref="C522:D522"/>
    <mergeCell ref="G522:I522"/>
    <mergeCell ref="J522:W522"/>
    <mergeCell ref="C520:D520"/>
    <mergeCell ref="C431:D431"/>
    <mergeCell ref="AJ418:AK418"/>
    <mergeCell ref="X601:AC601"/>
    <mergeCell ref="A568:B569"/>
    <mergeCell ref="C370:D370"/>
    <mergeCell ref="A532:B533"/>
    <mergeCell ref="A636:B638"/>
    <mergeCell ref="A536:B537"/>
    <mergeCell ref="C371:D371"/>
    <mergeCell ref="G371:I371"/>
    <mergeCell ref="J371:W371"/>
    <mergeCell ref="A152:C153"/>
    <mergeCell ref="D153:F153"/>
    <mergeCell ref="G153:W153"/>
    <mergeCell ref="X153:AC153"/>
    <mergeCell ref="AD153:AI153"/>
    <mergeCell ref="A187:B189"/>
    <mergeCell ref="C264:D264"/>
    <mergeCell ref="G221:I221"/>
    <mergeCell ref="X259:AC259"/>
    <mergeCell ref="J257:W257"/>
    <mergeCell ref="C368:D368"/>
    <mergeCell ref="C369:D369"/>
    <mergeCell ref="G368:I368"/>
    <mergeCell ref="J368:W368"/>
    <mergeCell ref="G369:I369"/>
    <mergeCell ref="J369:W369"/>
    <mergeCell ref="X369:AC369"/>
    <mergeCell ref="D152:F152"/>
    <mergeCell ref="G152:W152"/>
    <mergeCell ref="A265:B269"/>
    <mergeCell ref="C269:D269"/>
    <mergeCell ref="G267:I267"/>
    <mergeCell ref="J267:W267"/>
    <mergeCell ref="A578:B583"/>
    <mergeCell ref="A136:C142"/>
    <mergeCell ref="D142:F142"/>
    <mergeCell ref="G142:W142"/>
    <mergeCell ref="X142:AC142"/>
    <mergeCell ref="D151:F151"/>
    <mergeCell ref="G151:W151"/>
    <mergeCell ref="X151:AC151"/>
    <mergeCell ref="G144:W144"/>
    <mergeCell ref="X217:AC217"/>
    <mergeCell ref="J221:W221"/>
    <mergeCell ref="X214:AC214"/>
    <mergeCell ref="G216:I216"/>
    <mergeCell ref="J216:W216"/>
    <mergeCell ref="X260:AC260"/>
    <mergeCell ref="X262:AC262"/>
    <mergeCell ref="C267:D267"/>
    <mergeCell ref="J261:W261"/>
    <mergeCell ref="G269:I269"/>
    <mergeCell ref="J263:W263"/>
    <mergeCell ref="X263:AC263"/>
    <mergeCell ref="J269:W269"/>
    <mergeCell ref="E417:F418"/>
    <mergeCell ref="G417:W417"/>
    <mergeCell ref="C417:D417"/>
    <mergeCell ref="C528:D528"/>
    <mergeCell ref="G528:W528"/>
    <mergeCell ref="G565:I565"/>
    <mergeCell ref="G553:I553"/>
    <mergeCell ref="A546:B551"/>
    <mergeCell ref="C563:D563"/>
    <mergeCell ref="AD562:AI562"/>
    <mergeCell ref="C550:D550"/>
    <mergeCell ref="C566:D566"/>
    <mergeCell ref="E566:F566"/>
    <mergeCell ref="G566:I566"/>
    <mergeCell ref="AD588:AI588"/>
    <mergeCell ref="C553:D553"/>
    <mergeCell ref="J553:W553"/>
    <mergeCell ref="J550:W550"/>
    <mergeCell ref="AD563:AI563"/>
    <mergeCell ref="G563:I563"/>
    <mergeCell ref="J582:W582"/>
    <mergeCell ref="A554:B557"/>
    <mergeCell ref="X556:AC556"/>
    <mergeCell ref="AD574:AI575"/>
    <mergeCell ref="C576:AK577"/>
    <mergeCell ref="AD580:AI580"/>
    <mergeCell ref="X578:AC578"/>
    <mergeCell ref="X580:AC580"/>
    <mergeCell ref="J581:W581"/>
    <mergeCell ref="X581:AC581"/>
    <mergeCell ref="C582:D582"/>
    <mergeCell ref="J583:W583"/>
    <mergeCell ref="C583:D583"/>
    <mergeCell ref="J580:W580"/>
    <mergeCell ref="C578:D578"/>
    <mergeCell ref="J566:W566"/>
    <mergeCell ref="X566:AC566"/>
    <mergeCell ref="X568:AC569"/>
    <mergeCell ref="A584:B586"/>
    <mergeCell ref="A576:B577"/>
    <mergeCell ref="X752:AC752"/>
    <mergeCell ref="G872:I872"/>
    <mergeCell ref="J872:W872"/>
    <mergeCell ref="X872:AC872"/>
    <mergeCell ref="A895:B896"/>
    <mergeCell ref="C895:D896"/>
    <mergeCell ref="E895:F896"/>
    <mergeCell ref="C902:D902"/>
    <mergeCell ref="J906:W906"/>
    <mergeCell ref="G907:I907"/>
    <mergeCell ref="X830:AC830"/>
    <mergeCell ref="C829:D829"/>
    <mergeCell ref="G829:I829"/>
    <mergeCell ref="J829:W829"/>
    <mergeCell ref="X829:AC829"/>
    <mergeCell ref="C831:D831"/>
    <mergeCell ref="A897:B898"/>
    <mergeCell ref="A899:B904"/>
    <mergeCell ref="G902:I902"/>
    <mergeCell ref="J902:W902"/>
    <mergeCell ref="C864:D864"/>
    <mergeCell ref="C865:D865"/>
    <mergeCell ref="G868:I868"/>
    <mergeCell ref="G865:I865"/>
    <mergeCell ref="X864:AC864"/>
    <mergeCell ref="G866:I866"/>
    <mergeCell ref="A864:B866"/>
    <mergeCell ref="X974:AC974"/>
    <mergeCell ref="C975:D975"/>
    <mergeCell ref="G975:I975"/>
    <mergeCell ref="A972:B973"/>
    <mergeCell ref="C972:D972"/>
    <mergeCell ref="E972:F973"/>
    <mergeCell ref="G972:W972"/>
    <mergeCell ref="X972:AC972"/>
    <mergeCell ref="C973:D973"/>
    <mergeCell ref="A964:B965"/>
    <mergeCell ref="A966:B971"/>
    <mergeCell ref="G925:I925"/>
    <mergeCell ref="J922:W922"/>
    <mergeCell ref="A921:B922"/>
    <mergeCell ref="E921:F922"/>
    <mergeCell ref="C952:W953"/>
    <mergeCell ref="X952:AC953"/>
    <mergeCell ref="C951:D951"/>
    <mergeCell ref="A924:B926"/>
    <mergeCell ref="E966:F971"/>
    <mergeCell ref="A935:B936"/>
    <mergeCell ref="A937:B942"/>
    <mergeCell ref="X745:AC745"/>
    <mergeCell ref="C925:D925"/>
    <mergeCell ref="AD919:AI919"/>
    <mergeCell ref="AD916:AI916"/>
    <mergeCell ref="G918:I918"/>
    <mergeCell ref="J918:W918"/>
    <mergeCell ref="X918:AC918"/>
    <mergeCell ref="G916:W916"/>
    <mergeCell ref="X916:AC916"/>
    <mergeCell ref="AD918:AI918"/>
    <mergeCell ref="E919:F920"/>
    <mergeCell ref="C918:D918"/>
    <mergeCell ref="X910:AC910"/>
    <mergeCell ref="X908:AC908"/>
    <mergeCell ref="G908:W908"/>
    <mergeCell ref="X919:AC919"/>
    <mergeCell ref="J925:W925"/>
    <mergeCell ref="G922:I922"/>
    <mergeCell ref="E883:F885"/>
    <mergeCell ref="G926:I926"/>
    <mergeCell ref="J926:W926"/>
    <mergeCell ref="X926:AC926"/>
    <mergeCell ref="G905:W905"/>
    <mergeCell ref="X905:AC905"/>
    <mergeCell ref="G939:I939"/>
    <mergeCell ref="J939:W939"/>
    <mergeCell ref="X939:AC939"/>
    <mergeCell ref="A905:B907"/>
    <mergeCell ref="C906:D906"/>
    <mergeCell ref="A908:B911"/>
    <mergeCell ref="AD749:AI749"/>
    <mergeCell ref="X749:AC749"/>
    <mergeCell ref="C866:D866"/>
    <mergeCell ref="AD923:AI923"/>
    <mergeCell ref="E867:F870"/>
    <mergeCell ref="C757:D757"/>
    <mergeCell ref="E864:F866"/>
    <mergeCell ref="X920:AC920"/>
    <mergeCell ref="A523:B524"/>
    <mergeCell ref="J567:W567"/>
    <mergeCell ref="X567:AC567"/>
    <mergeCell ref="A534:B535"/>
    <mergeCell ref="A562:B563"/>
    <mergeCell ref="G535:I535"/>
    <mergeCell ref="G542:H543"/>
    <mergeCell ref="I542:W543"/>
    <mergeCell ref="G536:W536"/>
    <mergeCell ref="X550:AC550"/>
    <mergeCell ref="G551:I551"/>
    <mergeCell ref="J551:W551"/>
    <mergeCell ref="C526:D526"/>
    <mergeCell ref="C532:D532"/>
    <mergeCell ref="X525:AC525"/>
    <mergeCell ref="G526:I526"/>
    <mergeCell ref="G561:I561"/>
    <mergeCell ref="E567:F567"/>
    <mergeCell ref="X563:AC563"/>
    <mergeCell ref="C905:D905"/>
    <mergeCell ref="E905:F907"/>
    <mergeCell ref="C867:D867"/>
    <mergeCell ref="G867:W867"/>
    <mergeCell ref="X867:AC867"/>
    <mergeCell ref="J563:W563"/>
    <mergeCell ref="C551:D551"/>
    <mergeCell ref="X553:AC553"/>
    <mergeCell ref="C525:D525"/>
    <mergeCell ref="A552:B553"/>
    <mergeCell ref="C552:D552"/>
    <mergeCell ref="E552:F553"/>
    <mergeCell ref="A558:B561"/>
    <mergeCell ref="C546:D546"/>
    <mergeCell ref="E546:F551"/>
    <mergeCell ref="G546:W546"/>
    <mergeCell ref="X546:AC546"/>
    <mergeCell ref="C544:AK545"/>
    <mergeCell ref="X574:AC575"/>
    <mergeCell ref="G583:I583"/>
    <mergeCell ref="J579:W579"/>
    <mergeCell ref="G579:I579"/>
    <mergeCell ref="C574:D575"/>
    <mergeCell ref="E574:F575"/>
    <mergeCell ref="G574:H575"/>
    <mergeCell ref="I574:W575"/>
    <mergeCell ref="C580:D580"/>
    <mergeCell ref="A542:B543"/>
    <mergeCell ref="C542:D543"/>
    <mergeCell ref="E542:F543"/>
    <mergeCell ref="C567:D567"/>
    <mergeCell ref="C536:D536"/>
    <mergeCell ref="C527:D527"/>
    <mergeCell ref="J526:W526"/>
    <mergeCell ref="G567:I567"/>
    <mergeCell ref="G534:W534"/>
    <mergeCell ref="J529:W529"/>
    <mergeCell ref="C562:D562"/>
    <mergeCell ref="C555:D555"/>
    <mergeCell ref="A574:B575"/>
    <mergeCell ref="G578:W578"/>
    <mergeCell ref="G547:I547"/>
    <mergeCell ref="J547:W547"/>
    <mergeCell ref="C537:D537"/>
    <mergeCell ref="E537:F537"/>
    <mergeCell ref="AD536:AI536"/>
    <mergeCell ref="AD549:AI549"/>
    <mergeCell ref="AD550:AI550"/>
    <mergeCell ref="G327:W327"/>
    <mergeCell ref="X327:AC327"/>
    <mergeCell ref="E335:F337"/>
    <mergeCell ref="G335:W335"/>
    <mergeCell ref="X335:AC335"/>
    <mergeCell ref="AJ415:AK415"/>
    <mergeCell ref="AJ562:AK562"/>
    <mergeCell ref="E420:F422"/>
    <mergeCell ref="C423:D423"/>
    <mergeCell ref="C424:D424"/>
    <mergeCell ref="J428:W428"/>
    <mergeCell ref="G426:I426"/>
    <mergeCell ref="X434:AC435"/>
    <mergeCell ref="E427:F431"/>
    <mergeCell ref="G427:W427"/>
    <mergeCell ref="X427:AC427"/>
    <mergeCell ref="X426:AC426"/>
    <mergeCell ref="X431:AC431"/>
    <mergeCell ref="G439:I439"/>
    <mergeCell ref="J439:W439"/>
    <mergeCell ref="X439:AC439"/>
    <mergeCell ref="AD528:AI528"/>
    <mergeCell ref="AD529:AI529"/>
    <mergeCell ref="AJ563:AK563"/>
    <mergeCell ref="X524:AC524"/>
    <mergeCell ref="AD417:AI417"/>
    <mergeCell ref="X528:AC528"/>
    <mergeCell ref="G525:W525"/>
    <mergeCell ref="X529:AC529"/>
    <mergeCell ref="J527:W527"/>
    <mergeCell ref="X526:AC526"/>
    <mergeCell ref="G527:I527"/>
    <mergeCell ref="AD415:AI415"/>
    <mergeCell ref="X527:AC527"/>
    <mergeCell ref="X519:AC519"/>
    <mergeCell ref="X522:AC522"/>
    <mergeCell ref="X490:AC490"/>
    <mergeCell ref="J415:W415"/>
    <mergeCell ref="X492:AC492"/>
    <mergeCell ref="AD535:AI535"/>
    <mergeCell ref="X533:AC533"/>
    <mergeCell ref="AD531:AI531"/>
    <mergeCell ref="AD533:AI533"/>
    <mergeCell ref="X415:AC415"/>
    <mergeCell ref="X425:AC425"/>
    <mergeCell ref="AJ477:AK477"/>
    <mergeCell ref="AJ478:AK478"/>
    <mergeCell ref="AJ479:AK479"/>
    <mergeCell ref="X421:AC421"/>
    <mergeCell ref="G430:I430"/>
    <mergeCell ref="X428:AC428"/>
    <mergeCell ref="X430:AC430"/>
    <mergeCell ref="G423:W423"/>
    <mergeCell ref="X423:AC423"/>
    <mergeCell ref="G428:I428"/>
    <mergeCell ref="C265:D265"/>
    <mergeCell ref="E265:F269"/>
    <mergeCell ref="G265:W265"/>
    <mergeCell ref="J264:W264"/>
    <mergeCell ref="A262:B264"/>
    <mergeCell ref="C259:D259"/>
    <mergeCell ref="C262:D262"/>
    <mergeCell ref="G225:I225"/>
    <mergeCell ref="A222:B223"/>
    <mergeCell ref="J220:W220"/>
    <mergeCell ref="C268:D268"/>
    <mergeCell ref="G268:I268"/>
    <mergeCell ref="J268:W268"/>
    <mergeCell ref="X371:AC371"/>
    <mergeCell ref="X264:AC264"/>
    <mergeCell ref="X267:AC267"/>
    <mergeCell ref="X269:AC269"/>
    <mergeCell ref="G370:I370"/>
    <mergeCell ref="J366:W366"/>
    <mergeCell ref="J370:W370"/>
    <mergeCell ref="X366:AC366"/>
    <mergeCell ref="X370:AC370"/>
    <mergeCell ref="X368:AC368"/>
    <mergeCell ref="C266:D266"/>
    <mergeCell ref="G266:I266"/>
    <mergeCell ref="X261:AC261"/>
    <mergeCell ref="X265:AC265"/>
    <mergeCell ref="J266:W266"/>
    <mergeCell ref="X266:AC266"/>
    <mergeCell ref="G261:I261"/>
    <mergeCell ref="G264:I264"/>
    <mergeCell ref="E327:F332"/>
    <mergeCell ref="A127:C128"/>
    <mergeCell ref="D127:F127"/>
    <mergeCell ref="D128:F128"/>
    <mergeCell ref="G127:W127"/>
    <mergeCell ref="D108:F108"/>
    <mergeCell ref="A125:C126"/>
    <mergeCell ref="D125:F126"/>
    <mergeCell ref="A122:C123"/>
    <mergeCell ref="A260:B261"/>
    <mergeCell ref="C260:D260"/>
    <mergeCell ref="E260:F261"/>
    <mergeCell ref="G260:W260"/>
    <mergeCell ref="C261:D261"/>
    <mergeCell ref="A254:B259"/>
    <mergeCell ref="C254:D254"/>
    <mergeCell ref="E262:F264"/>
    <mergeCell ref="G262:W262"/>
    <mergeCell ref="C263:D263"/>
    <mergeCell ref="G263:I263"/>
    <mergeCell ref="A217:B221"/>
    <mergeCell ref="J209:W209"/>
    <mergeCell ref="A193:B194"/>
    <mergeCell ref="C193:W194"/>
    <mergeCell ref="G184:I184"/>
    <mergeCell ref="J184:W184"/>
    <mergeCell ref="G186:I186"/>
    <mergeCell ref="J186:W186"/>
    <mergeCell ref="A202:B203"/>
    <mergeCell ref="A204:B205"/>
    <mergeCell ref="C187:D187"/>
    <mergeCell ref="A179:B186"/>
    <mergeCell ref="G73:W73"/>
    <mergeCell ref="X73:AC73"/>
    <mergeCell ref="D55:F55"/>
    <mergeCell ref="G55:W55"/>
    <mergeCell ref="B41:AK42"/>
    <mergeCell ref="A47:C51"/>
    <mergeCell ref="A55:C62"/>
    <mergeCell ref="D61:F61"/>
    <mergeCell ref="G61:W61"/>
    <mergeCell ref="X61:AC61"/>
    <mergeCell ref="X57:AC57"/>
    <mergeCell ref="A52:C54"/>
    <mergeCell ref="D62:F62"/>
    <mergeCell ref="X64:AC64"/>
    <mergeCell ref="G54:W54"/>
    <mergeCell ref="X54:AC54"/>
    <mergeCell ref="G62:W62"/>
    <mergeCell ref="X62:AC62"/>
    <mergeCell ref="AD62:AI62"/>
    <mergeCell ref="D59:F59"/>
    <mergeCell ref="X69:AC69"/>
    <mergeCell ref="D72:F72"/>
    <mergeCell ref="G71:W71"/>
    <mergeCell ref="X60:AC60"/>
    <mergeCell ref="D58:F58"/>
    <mergeCell ref="G58:W58"/>
    <mergeCell ref="D47:F47"/>
    <mergeCell ref="X58:AC58"/>
    <mergeCell ref="D57:F57"/>
    <mergeCell ref="A72:C72"/>
    <mergeCell ref="AJ131:AK131"/>
    <mergeCell ref="B37:C37"/>
    <mergeCell ref="E37:M37"/>
    <mergeCell ref="AB37:AJ37"/>
    <mergeCell ref="B40:AK40"/>
    <mergeCell ref="D78:F78"/>
    <mergeCell ref="G78:W78"/>
    <mergeCell ref="X78:AC78"/>
    <mergeCell ref="A76:C79"/>
    <mergeCell ref="G63:W63"/>
    <mergeCell ref="AJ62:AK62"/>
    <mergeCell ref="AJ67:AK67"/>
    <mergeCell ref="AJ68:AK68"/>
    <mergeCell ref="AJ69:AK69"/>
    <mergeCell ref="AJ66:AK66"/>
    <mergeCell ref="D70:F70"/>
    <mergeCell ref="G69:W69"/>
    <mergeCell ref="D66:F66"/>
    <mergeCell ref="G70:W70"/>
    <mergeCell ref="X70:AC70"/>
    <mergeCell ref="D71:F71"/>
    <mergeCell ref="D64:F64"/>
    <mergeCell ref="G64:W64"/>
    <mergeCell ref="X67:AC67"/>
    <mergeCell ref="AD65:AI65"/>
    <mergeCell ref="AJ65:AK65"/>
    <mergeCell ref="D63:F63"/>
    <mergeCell ref="D48:F48"/>
    <mergeCell ref="G48:W48"/>
    <mergeCell ref="D65:F65"/>
    <mergeCell ref="G65:W65"/>
    <mergeCell ref="AD72:AI72"/>
    <mergeCell ref="A1382:AK1384"/>
    <mergeCell ref="A1380:AK1380"/>
    <mergeCell ref="A1389:AK1389"/>
    <mergeCell ref="A1390:AK1390"/>
    <mergeCell ref="G66:W66"/>
    <mergeCell ref="X66:AC66"/>
    <mergeCell ref="A73:C73"/>
    <mergeCell ref="D73:F73"/>
    <mergeCell ref="AJ45:AK45"/>
    <mergeCell ref="AD73:AI73"/>
    <mergeCell ref="AJ73:AK73"/>
    <mergeCell ref="AJ863:AK863"/>
    <mergeCell ref="AJ864:AK864"/>
    <mergeCell ref="AJ865:AK865"/>
    <mergeCell ref="AJ80:AK80"/>
    <mergeCell ref="AJ79:AK79"/>
    <mergeCell ref="D79:F79"/>
    <mergeCell ref="G1363:I1363"/>
    <mergeCell ref="AJ952:AK953"/>
    <mergeCell ref="AJ991:AK992"/>
    <mergeCell ref="AJ1207:AK1208"/>
    <mergeCell ref="G108:W108"/>
    <mergeCell ref="D112:F112"/>
    <mergeCell ref="G112:W112"/>
    <mergeCell ref="AD152:AI152"/>
    <mergeCell ref="AJ138:AK138"/>
    <mergeCell ref="X152:AC152"/>
    <mergeCell ref="AD142:AI142"/>
    <mergeCell ref="G131:W131"/>
    <mergeCell ref="X131:AC131"/>
    <mergeCell ref="X47:AC47"/>
    <mergeCell ref="AJ1279:AK1280"/>
    <mergeCell ref="A9:AK9"/>
    <mergeCell ref="A46:C46"/>
    <mergeCell ref="D46:F46"/>
    <mergeCell ref="G46:W46"/>
    <mergeCell ref="X46:AC46"/>
    <mergeCell ref="AD46:AI46"/>
    <mergeCell ref="AJ46:AK46"/>
    <mergeCell ref="E18:AA19"/>
    <mergeCell ref="A45:C45"/>
    <mergeCell ref="X68:AC68"/>
    <mergeCell ref="D45:F45"/>
    <mergeCell ref="G45:W45"/>
    <mergeCell ref="X45:AC45"/>
    <mergeCell ref="F33:R33"/>
    <mergeCell ref="AB21:AJ21"/>
    <mergeCell ref="AB23:AJ23"/>
    <mergeCell ref="AD43:AI44"/>
    <mergeCell ref="AD45:AI45"/>
    <mergeCell ref="AJ43:AK44"/>
    <mergeCell ref="G57:W57"/>
    <mergeCell ref="D56:F56"/>
    <mergeCell ref="D68:F68"/>
    <mergeCell ref="G68:W68"/>
    <mergeCell ref="D52:F52"/>
    <mergeCell ref="G52:W52"/>
    <mergeCell ref="X52:AC52"/>
    <mergeCell ref="D53:F53"/>
    <mergeCell ref="G53:W53"/>
    <mergeCell ref="X53:AC53"/>
    <mergeCell ref="D54:F54"/>
    <mergeCell ref="X65:AC65"/>
    <mergeCell ref="A14:AK14"/>
    <mergeCell ref="A1391:AK1391"/>
    <mergeCell ref="D80:F80"/>
    <mergeCell ref="G80:W80"/>
    <mergeCell ref="X80:AC80"/>
    <mergeCell ref="AD80:AI80"/>
    <mergeCell ref="X1362:AC1362"/>
    <mergeCell ref="C1360:D1360"/>
    <mergeCell ref="G1354:W1354"/>
    <mergeCell ref="G79:W79"/>
    <mergeCell ref="X79:AC79"/>
    <mergeCell ref="AD79:AI79"/>
    <mergeCell ref="J189:W189"/>
    <mergeCell ref="X189:AC189"/>
    <mergeCell ref="C190:D190"/>
    <mergeCell ref="E187:F189"/>
    <mergeCell ref="X187:AC187"/>
    <mergeCell ref="C191:D191"/>
    <mergeCell ref="C192:D192"/>
    <mergeCell ref="E192:F192"/>
    <mergeCell ref="E217:F221"/>
    <mergeCell ref="G217:W217"/>
    <mergeCell ref="AJ1366:AK1367"/>
    <mergeCell ref="E1360:F1363"/>
    <mergeCell ref="G1360:W1360"/>
    <mergeCell ref="X1360:AC1360"/>
    <mergeCell ref="G1362:I1362"/>
    <mergeCell ref="J1362:W1362"/>
    <mergeCell ref="J1359:W1359"/>
    <mergeCell ref="G192:I192"/>
    <mergeCell ref="J192:W192"/>
    <mergeCell ref="AD131:AI131"/>
    <mergeCell ref="X192:AC192"/>
    <mergeCell ref="J219:W219"/>
    <mergeCell ref="AJ1086:AK1086"/>
    <mergeCell ref="AJ1077:AK1077"/>
    <mergeCell ref="C1071:AK1072"/>
    <mergeCell ref="C1073:D1073"/>
    <mergeCell ref="E1073:F1078"/>
    <mergeCell ref="G1073:W1073"/>
    <mergeCell ref="X1073:AC1073"/>
    <mergeCell ref="AD1073:AI1073"/>
    <mergeCell ref="AJ1073:AK1073"/>
    <mergeCell ref="G1074:I1074"/>
    <mergeCell ref="J1074:W1074"/>
    <mergeCell ref="X1074:AC1074"/>
    <mergeCell ref="J1234:W1234"/>
    <mergeCell ref="AJ1079:AK1079"/>
    <mergeCell ref="C1080:D1080"/>
    <mergeCell ref="G1080:I1080"/>
    <mergeCell ref="J1080:W1080"/>
    <mergeCell ref="X1080:AC1080"/>
    <mergeCell ref="AD1080:AI1080"/>
    <mergeCell ref="AJ1080:AK1080"/>
    <mergeCell ref="AD1081:AI1081"/>
    <mergeCell ref="AJ1081:AK1081"/>
    <mergeCell ref="C1082:D1082"/>
    <mergeCell ref="G1082:I1082"/>
    <mergeCell ref="J1082:W1082"/>
    <mergeCell ref="X1082:AC1082"/>
    <mergeCell ref="AD1082:AI1082"/>
    <mergeCell ref="AD1089:AI1089"/>
    <mergeCell ref="X1086:AC1086"/>
    <mergeCell ref="AJ1084:AK1084"/>
    <mergeCell ref="C1357:D1357"/>
    <mergeCell ref="E1354:F1357"/>
    <mergeCell ref="C1355:D1355"/>
    <mergeCell ref="J1357:W1357"/>
    <mergeCell ref="G1355:I1355"/>
    <mergeCell ref="J1355:W1355"/>
    <mergeCell ref="C1356:D1356"/>
    <mergeCell ref="G1357:I1357"/>
    <mergeCell ref="AD1366:AI1367"/>
    <mergeCell ref="A1354:B1357"/>
    <mergeCell ref="C1354:D1354"/>
    <mergeCell ref="AD1356:AI1356"/>
    <mergeCell ref="AD1357:AI1357"/>
    <mergeCell ref="X1355:AC1355"/>
    <mergeCell ref="C1359:D1359"/>
    <mergeCell ref="X1354:AC1354"/>
    <mergeCell ref="G1359:I1359"/>
    <mergeCell ref="X1359:AC1359"/>
    <mergeCell ref="C1364:W1365"/>
    <mergeCell ref="A1366:W1367"/>
    <mergeCell ref="X1366:AC1367"/>
    <mergeCell ref="A1360:B1363"/>
    <mergeCell ref="C1362:D1362"/>
    <mergeCell ref="X1357:AC1357"/>
    <mergeCell ref="AD1364:AI1365"/>
    <mergeCell ref="C1361:D1361"/>
    <mergeCell ref="G1361:I1361"/>
    <mergeCell ref="J1361:W1361"/>
    <mergeCell ref="X1361:AC1361"/>
    <mergeCell ref="AD1361:AI1361"/>
    <mergeCell ref="AD1358:AI1358"/>
    <mergeCell ref="AD1359:AI1359"/>
    <mergeCell ref="A1343:B1344"/>
    <mergeCell ref="C1343:D1343"/>
    <mergeCell ref="E1343:F1344"/>
    <mergeCell ref="G1343:W1343"/>
    <mergeCell ref="A1345:B1348"/>
    <mergeCell ref="C1345:D1345"/>
    <mergeCell ref="E1345:F1348"/>
    <mergeCell ref="G1345:W1345"/>
    <mergeCell ref="C1348:D1348"/>
    <mergeCell ref="G1348:I1348"/>
    <mergeCell ref="A1358:B1359"/>
    <mergeCell ref="C1358:D1358"/>
    <mergeCell ref="E1358:F1359"/>
    <mergeCell ref="G1358:W1358"/>
    <mergeCell ref="X1358:AC1358"/>
    <mergeCell ref="C1353:D1353"/>
    <mergeCell ref="G1353:I1353"/>
    <mergeCell ref="J1353:W1353"/>
    <mergeCell ref="X1353:AC1353"/>
    <mergeCell ref="A1349:B1353"/>
    <mergeCell ref="J1348:W1348"/>
    <mergeCell ref="X1348:AC1348"/>
    <mergeCell ref="G1350:I1350"/>
    <mergeCell ref="J1350:W1350"/>
    <mergeCell ref="X1350:AC1350"/>
    <mergeCell ref="C1351:D1351"/>
    <mergeCell ref="G1349:W1349"/>
    <mergeCell ref="E1349:F1353"/>
    <mergeCell ref="X1349:AC1349"/>
    <mergeCell ref="C1350:D1350"/>
    <mergeCell ref="G1356:I1356"/>
    <mergeCell ref="J1356:W1356"/>
    <mergeCell ref="X1342:AC1342"/>
    <mergeCell ref="C1349:D1349"/>
    <mergeCell ref="X1351:AC1351"/>
    <mergeCell ref="X1338:AC1338"/>
    <mergeCell ref="C1339:D1339"/>
    <mergeCell ref="G1339:I1339"/>
    <mergeCell ref="J1339:W1339"/>
    <mergeCell ref="X1339:AC1339"/>
    <mergeCell ref="C1340:D1340"/>
    <mergeCell ref="G1340:I1340"/>
    <mergeCell ref="J1340:W1340"/>
    <mergeCell ref="C1352:D1352"/>
    <mergeCell ref="G1352:I1352"/>
    <mergeCell ref="J1352:W1352"/>
    <mergeCell ref="X1352:AC1352"/>
    <mergeCell ref="G1351:I1351"/>
    <mergeCell ref="J1351:W1351"/>
    <mergeCell ref="X1345:AC1345"/>
    <mergeCell ref="C1346:D1346"/>
    <mergeCell ref="G1346:I1346"/>
    <mergeCell ref="J1346:W1346"/>
    <mergeCell ref="X1346:AC1346"/>
    <mergeCell ref="C1347:D1347"/>
    <mergeCell ref="G1347:I1347"/>
    <mergeCell ref="J1347:W1347"/>
    <mergeCell ref="X1347:AC1347"/>
    <mergeCell ref="X1343:AC1343"/>
    <mergeCell ref="C1344:D1344"/>
    <mergeCell ref="G1344:I1344"/>
    <mergeCell ref="J1344:W1344"/>
    <mergeCell ref="X1344:AC1344"/>
    <mergeCell ref="A1309:B1312"/>
    <mergeCell ref="C1309:D1309"/>
    <mergeCell ref="E1309:F1312"/>
    <mergeCell ref="G1309:W1309"/>
    <mergeCell ref="X1309:AC1309"/>
    <mergeCell ref="C1310:D1310"/>
    <mergeCell ref="G1310:I1310"/>
    <mergeCell ref="J1310:W1310"/>
    <mergeCell ref="X1310:AC1310"/>
    <mergeCell ref="C1311:D1311"/>
    <mergeCell ref="A1335:B1336"/>
    <mergeCell ref="A1337:B1342"/>
    <mergeCell ref="C1337:D1337"/>
    <mergeCell ref="E1337:F1342"/>
    <mergeCell ref="G1337:W1337"/>
    <mergeCell ref="X1337:AC1337"/>
    <mergeCell ref="C1338:D1338"/>
    <mergeCell ref="G1338:I1338"/>
    <mergeCell ref="J1338:W1338"/>
    <mergeCell ref="C1341:D1341"/>
    <mergeCell ref="A1313:B1314"/>
    <mergeCell ref="C1313:W1314"/>
    <mergeCell ref="X1313:AC1314"/>
    <mergeCell ref="A1333:B1334"/>
    <mergeCell ref="C1333:D1334"/>
    <mergeCell ref="E1333:F1334"/>
    <mergeCell ref="G1333:H1334"/>
    <mergeCell ref="I1333:W1334"/>
    <mergeCell ref="X1333:AC1334"/>
    <mergeCell ref="X1340:AC1340"/>
    <mergeCell ref="G1341:I1341"/>
    <mergeCell ref="J1341:W1341"/>
    <mergeCell ref="G1303:I1303"/>
    <mergeCell ref="J1303:W1303"/>
    <mergeCell ref="X1303:AC1303"/>
    <mergeCell ref="C1300:D1300"/>
    <mergeCell ref="G1300:I1300"/>
    <mergeCell ref="J1300:W1300"/>
    <mergeCell ref="X1300:AC1300"/>
    <mergeCell ref="C1301:D1301"/>
    <mergeCell ref="G1301:I1301"/>
    <mergeCell ref="C1308:D1308"/>
    <mergeCell ref="G1308:I1308"/>
    <mergeCell ref="J1308:W1308"/>
    <mergeCell ref="X1308:AC1308"/>
    <mergeCell ref="A1306:B1308"/>
    <mergeCell ref="C1306:D1306"/>
    <mergeCell ref="E1306:F1308"/>
    <mergeCell ref="G1306:W1306"/>
    <mergeCell ref="X1306:AC1306"/>
    <mergeCell ref="C1307:D1307"/>
    <mergeCell ref="G1307:I1307"/>
    <mergeCell ref="A1304:B1305"/>
    <mergeCell ref="C1304:D1304"/>
    <mergeCell ref="E1304:F1305"/>
    <mergeCell ref="G1304:W1304"/>
    <mergeCell ref="X1304:AC1304"/>
    <mergeCell ref="C1305:D1305"/>
    <mergeCell ref="G1305:I1305"/>
    <mergeCell ref="J1305:W1305"/>
    <mergeCell ref="X1305:AC1305"/>
    <mergeCell ref="A1277:B1278"/>
    <mergeCell ref="C1277:D1277"/>
    <mergeCell ref="E1277:F1278"/>
    <mergeCell ref="G1277:W1277"/>
    <mergeCell ref="X1277:AC1277"/>
    <mergeCell ref="C1278:D1278"/>
    <mergeCell ref="G1278:I1278"/>
    <mergeCell ref="J1278:W1278"/>
    <mergeCell ref="X1278:AC1278"/>
    <mergeCell ref="A1296:B1297"/>
    <mergeCell ref="A1298:B1303"/>
    <mergeCell ref="C1298:D1298"/>
    <mergeCell ref="E1298:F1303"/>
    <mergeCell ref="G1298:W1298"/>
    <mergeCell ref="X1298:AC1298"/>
    <mergeCell ref="C1299:D1299"/>
    <mergeCell ref="G1299:I1299"/>
    <mergeCell ref="J1299:W1299"/>
    <mergeCell ref="C1302:D1302"/>
    <mergeCell ref="A1279:B1280"/>
    <mergeCell ref="C1279:W1280"/>
    <mergeCell ref="X1279:AC1280"/>
    <mergeCell ref="A1294:B1295"/>
    <mergeCell ref="C1294:D1295"/>
    <mergeCell ref="E1294:F1295"/>
    <mergeCell ref="G1294:H1295"/>
    <mergeCell ref="I1294:W1295"/>
    <mergeCell ref="X1294:AC1295"/>
    <mergeCell ref="G1302:I1302"/>
    <mergeCell ref="J1302:W1302"/>
    <mergeCell ref="X1302:AC1302"/>
    <mergeCell ref="C1303:D1303"/>
    <mergeCell ref="A1275:B1276"/>
    <mergeCell ref="C1275:D1275"/>
    <mergeCell ref="E1275:F1276"/>
    <mergeCell ref="G1275:W1275"/>
    <mergeCell ref="X1275:AC1275"/>
    <mergeCell ref="C1276:D1276"/>
    <mergeCell ref="G1276:I1276"/>
    <mergeCell ref="J1276:W1276"/>
    <mergeCell ref="X1276:AC1276"/>
    <mergeCell ref="A754:B755"/>
    <mergeCell ref="E756:F757"/>
    <mergeCell ref="C875:D875"/>
    <mergeCell ref="A1267:B1269"/>
    <mergeCell ref="C1267:D1267"/>
    <mergeCell ref="E1267:F1269"/>
    <mergeCell ref="C1269:D1269"/>
    <mergeCell ref="A1232:B1237"/>
    <mergeCell ref="C1232:D1232"/>
    <mergeCell ref="A987:B988"/>
    <mergeCell ref="X756:AC756"/>
    <mergeCell ref="G755:I755"/>
    <mergeCell ref="G756:W756"/>
    <mergeCell ref="C755:D755"/>
    <mergeCell ref="X912:AC912"/>
    <mergeCell ref="G754:W754"/>
    <mergeCell ref="G876:I876"/>
    <mergeCell ref="E754:F754"/>
    <mergeCell ref="E755:F755"/>
    <mergeCell ref="G757:I757"/>
    <mergeCell ref="X754:AC754"/>
    <mergeCell ref="X755:AC755"/>
    <mergeCell ref="J755:W755"/>
    <mergeCell ref="A1270:B1273"/>
    <mergeCell ref="C1270:D1270"/>
    <mergeCell ref="E1270:F1273"/>
    <mergeCell ref="G1270:W1270"/>
    <mergeCell ref="X1270:AC1270"/>
    <mergeCell ref="C1271:D1271"/>
    <mergeCell ref="G1271:I1271"/>
    <mergeCell ref="G1267:W1267"/>
    <mergeCell ref="X1267:AC1267"/>
    <mergeCell ref="C1268:D1268"/>
    <mergeCell ref="G1268:I1268"/>
    <mergeCell ref="J1268:W1268"/>
    <mergeCell ref="X1268:AC1268"/>
    <mergeCell ref="X1263:AC1263"/>
    <mergeCell ref="X1266:AC1266"/>
    <mergeCell ref="X1264:AC1264"/>
    <mergeCell ref="C1264:D1264"/>
    <mergeCell ref="C1273:D1273"/>
    <mergeCell ref="G1273:I1273"/>
    <mergeCell ref="X1273:AC1273"/>
    <mergeCell ref="J1273:W1273"/>
    <mergeCell ref="J1271:W1271"/>
    <mergeCell ref="X1271:AC1271"/>
    <mergeCell ref="C1272:D1272"/>
    <mergeCell ref="G1272:I1272"/>
    <mergeCell ref="J1272:W1272"/>
    <mergeCell ref="X1272:AC1272"/>
    <mergeCell ref="G1269:I1269"/>
    <mergeCell ref="J1269:W1269"/>
    <mergeCell ref="X1269:AC1269"/>
    <mergeCell ref="A1257:B1258"/>
    <mergeCell ref="A1259:B1264"/>
    <mergeCell ref="C1259:D1259"/>
    <mergeCell ref="E1259:F1264"/>
    <mergeCell ref="G1259:W1259"/>
    <mergeCell ref="J1264:W1264"/>
    <mergeCell ref="G1264:I1264"/>
    <mergeCell ref="C1263:D1263"/>
    <mergeCell ref="G1263:I1263"/>
    <mergeCell ref="J1263:W1263"/>
    <mergeCell ref="J1260:W1260"/>
    <mergeCell ref="G1260:I1260"/>
    <mergeCell ref="A1265:B1266"/>
    <mergeCell ref="C1265:D1265"/>
    <mergeCell ref="E1265:F1266"/>
    <mergeCell ref="G1265:W1265"/>
    <mergeCell ref="X1265:AC1265"/>
    <mergeCell ref="C1266:D1266"/>
    <mergeCell ref="G1266:I1266"/>
    <mergeCell ref="J1266:W1266"/>
    <mergeCell ref="G1262:I1262"/>
    <mergeCell ref="J1262:W1262"/>
    <mergeCell ref="X1262:AC1262"/>
    <mergeCell ref="C1257:AK1258"/>
    <mergeCell ref="C1262:D1262"/>
    <mergeCell ref="A1238:B1239"/>
    <mergeCell ref="C1238:D1238"/>
    <mergeCell ref="E1238:F1239"/>
    <mergeCell ref="G1238:W1238"/>
    <mergeCell ref="X1238:AC1238"/>
    <mergeCell ref="A1227:B1228"/>
    <mergeCell ref="C1227:D1227"/>
    <mergeCell ref="E1227:F1228"/>
    <mergeCell ref="G1227:W1227"/>
    <mergeCell ref="X1227:AC1227"/>
    <mergeCell ref="X1237:AC1237"/>
    <mergeCell ref="E1232:F1237"/>
    <mergeCell ref="G1231:I1231"/>
    <mergeCell ref="A1255:B1256"/>
    <mergeCell ref="C1255:D1256"/>
    <mergeCell ref="E1255:F1256"/>
    <mergeCell ref="G1255:H1256"/>
    <mergeCell ref="I1255:W1256"/>
    <mergeCell ref="A1240:B1241"/>
    <mergeCell ref="C1240:W1241"/>
    <mergeCell ref="X1240:AC1241"/>
    <mergeCell ref="A1229:B1231"/>
    <mergeCell ref="C1229:D1229"/>
    <mergeCell ref="E1229:F1231"/>
    <mergeCell ref="G1229:W1229"/>
    <mergeCell ref="X1229:AC1229"/>
    <mergeCell ref="C1230:D1230"/>
    <mergeCell ref="G1230:I1230"/>
    <mergeCell ref="J1230:W1230"/>
    <mergeCell ref="X1230:AC1230"/>
    <mergeCell ref="C1231:D1231"/>
    <mergeCell ref="J1228:W1228"/>
    <mergeCell ref="A1219:B1220"/>
    <mergeCell ref="A1207:B1208"/>
    <mergeCell ref="C1207:W1208"/>
    <mergeCell ref="X1207:AC1208"/>
    <mergeCell ref="A1217:B1218"/>
    <mergeCell ref="A1221:B1226"/>
    <mergeCell ref="C1221:D1221"/>
    <mergeCell ref="E1221:F1226"/>
    <mergeCell ref="G1221:W1221"/>
    <mergeCell ref="X1221:AC1221"/>
    <mergeCell ref="G1226:I1226"/>
    <mergeCell ref="C1217:D1218"/>
    <mergeCell ref="E1217:F1218"/>
    <mergeCell ref="G1217:H1218"/>
    <mergeCell ref="I1217:W1218"/>
    <mergeCell ref="J1226:W1226"/>
    <mergeCell ref="G1224:I1224"/>
    <mergeCell ref="J1224:W1224"/>
    <mergeCell ref="C1226:D1226"/>
    <mergeCell ref="X1217:AC1218"/>
    <mergeCell ref="C1225:D1225"/>
    <mergeCell ref="G1225:I1225"/>
    <mergeCell ref="J1225:W1225"/>
    <mergeCell ref="X1225:AC1225"/>
    <mergeCell ref="X1224:AC1224"/>
    <mergeCell ref="C1222:D1222"/>
    <mergeCell ref="G1222:I1222"/>
    <mergeCell ref="J1222:W1222"/>
    <mergeCell ref="X1226:AC1226"/>
    <mergeCell ref="A1194:B1198"/>
    <mergeCell ref="C1194:D1194"/>
    <mergeCell ref="E1194:F1198"/>
    <mergeCell ref="G1194:W1194"/>
    <mergeCell ref="X1194:AC1194"/>
    <mergeCell ref="C1195:D1195"/>
    <mergeCell ref="G1195:I1195"/>
    <mergeCell ref="J1195:W1195"/>
    <mergeCell ref="X1195:AC1195"/>
    <mergeCell ref="C1196:D1196"/>
    <mergeCell ref="J1205:W1205"/>
    <mergeCell ref="X1205:AC1205"/>
    <mergeCell ref="C1206:D1206"/>
    <mergeCell ref="G1206:I1206"/>
    <mergeCell ref="J1206:W1206"/>
    <mergeCell ref="X1206:AC1206"/>
    <mergeCell ref="X1202:AC1202"/>
    <mergeCell ref="A1203:B1206"/>
    <mergeCell ref="C1203:D1203"/>
    <mergeCell ref="E1203:F1206"/>
    <mergeCell ref="G1203:W1203"/>
    <mergeCell ref="X1203:AC1203"/>
    <mergeCell ref="C1205:D1205"/>
    <mergeCell ref="A1199:B1202"/>
    <mergeCell ref="C1199:D1199"/>
    <mergeCell ref="X1204:AC1204"/>
    <mergeCell ref="J1200:W1200"/>
    <mergeCell ref="X1200:AC1200"/>
    <mergeCell ref="G1199:W1199"/>
    <mergeCell ref="X1199:AC1199"/>
    <mergeCell ref="G1200:I1200"/>
    <mergeCell ref="C1202:D1202"/>
    <mergeCell ref="G1196:I1196"/>
    <mergeCell ref="J1196:W1196"/>
    <mergeCell ref="X1196:AC1196"/>
    <mergeCell ref="C1198:D1198"/>
    <mergeCell ref="G1198:I1198"/>
    <mergeCell ref="J1198:W1198"/>
    <mergeCell ref="X1198:AC1198"/>
    <mergeCell ref="G1202:I1202"/>
    <mergeCell ref="J1202:W1202"/>
    <mergeCell ref="J1197:W1197"/>
    <mergeCell ref="X1197:AC1197"/>
    <mergeCell ref="C1200:D1200"/>
    <mergeCell ref="E1199:F1202"/>
    <mergeCell ref="C1201:D1201"/>
    <mergeCell ref="G1201:I1201"/>
    <mergeCell ref="J1201:W1201"/>
    <mergeCell ref="X1201:AC1201"/>
    <mergeCell ref="J1184:W1184"/>
    <mergeCell ref="X1184:AC1184"/>
    <mergeCell ref="J1182:W1182"/>
    <mergeCell ref="A1189:B1193"/>
    <mergeCell ref="C1189:D1189"/>
    <mergeCell ref="E1189:F1193"/>
    <mergeCell ref="G1189:W1189"/>
    <mergeCell ref="X1189:AC1189"/>
    <mergeCell ref="C1190:D1190"/>
    <mergeCell ref="G1190:I1190"/>
    <mergeCell ref="C1192:D1192"/>
    <mergeCell ref="G1192:I1192"/>
    <mergeCell ref="J1192:W1192"/>
    <mergeCell ref="A1187:B1188"/>
    <mergeCell ref="C1187:D1187"/>
    <mergeCell ref="E1187:F1188"/>
    <mergeCell ref="G1187:W1187"/>
    <mergeCell ref="X1187:AC1187"/>
    <mergeCell ref="C1188:D1188"/>
    <mergeCell ref="G1188:I1188"/>
    <mergeCell ref="J1188:W1188"/>
    <mergeCell ref="X1188:AC1188"/>
    <mergeCell ref="C1193:D1193"/>
    <mergeCell ref="G1193:I1193"/>
    <mergeCell ref="J1193:W1193"/>
    <mergeCell ref="X1193:AC1193"/>
    <mergeCell ref="J1190:W1190"/>
    <mergeCell ref="X1190:AC1190"/>
    <mergeCell ref="C1191:D1191"/>
    <mergeCell ref="G1191:I1191"/>
    <mergeCell ref="J1191:W1191"/>
    <mergeCell ref="X1191:AC1191"/>
    <mergeCell ref="A1179:B1180"/>
    <mergeCell ref="A1181:B1186"/>
    <mergeCell ref="C1181:D1181"/>
    <mergeCell ref="E1181:F1186"/>
    <mergeCell ref="G1181:W1181"/>
    <mergeCell ref="X1181:AC1181"/>
    <mergeCell ref="C1182:D1182"/>
    <mergeCell ref="G1182:I1182"/>
    <mergeCell ref="A1159:B1160"/>
    <mergeCell ref="C1159:W1160"/>
    <mergeCell ref="X1159:AC1160"/>
    <mergeCell ref="A1177:B1178"/>
    <mergeCell ref="C1177:D1178"/>
    <mergeCell ref="E1177:F1178"/>
    <mergeCell ref="G1177:H1178"/>
    <mergeCell ref="I1177:W1178"/>
    <mergeCell ref="X1177:AC1178"/>
    <mergeCell ref="C1185:D1185"/>
    <mergeCell ref="G1185:I1185"/>
    <mergeCell ref="J1185:W1185"/>
    <mergeCell ref="X1185:AC1185"/>
    <mergeCell ref="C1186:D1186"/>
    <mergeCell ref="G1186:I1186"/>
    <mergeCell ref="J1186:W1186"/>
    <mergeCell ref="X1186:AC1186"/>
    <mergeCell ref="X1182:AC1182"/>
    <mergeCell ref="C1183:D1183"/>
    <mergeCell ref="G1183:I1183"/>
    <mergeCell ref="J1183:W1183"/>
    <mergeCell ref="X1183:AC1183"/>
    <mergeCell ref="C1184:D1184"/>
    <mergeCell ref="G1184:I1184"/>
    <mergeCell ref="G1158:I1158"/>
    <mergeCell ref="J1158:W1158"/>
    <mergeCell ref="X1158:AC1158"/>
    <mergeCell ref="C1157:D1157"/>
    <mergeCell ref="G1157:I1157"/>
    <mergeCell ref="J1157:W1157"/>
    <mergeCell ref="A1154:B1158"/>
    <mergeCell ref="C1154:D1154"/>
    <mergeCell ref="E1154:F1158"/>
    <mergeCell ref="G1154:W1154"/>
    <mergeCell ref="X1154:AC1154"/>
    <mergeCell ref="C1155:D1155"/>
    <mergeCell ref="G1155:I1155"/>
    <mergeCell ref="J1155:W1155"/>
    <mergeCell ref="X1155:AC1155"/>
    <mergeCell ref="C1156:D1156"/>
    <mergeCell ref="X1157:AC1157"/>
    <mergeCell ref="C1158:D1158"/>
    <mergeCell ref="A1149:B1150"/>
    <mergeCell ref="C1149:D1149"/>
    <mergeCell ref="J1146:W1146"/>
    <mergeCell ref="X1146:AC1146"/>
    <mergeCell ref="J1152:W1152"/>
    <mergeCell ref="X1152:AC1152"/>
    <mergeCell ref="C1148:D1148"/>
    <mergeCell ref="A1151:B1153"/>
    <mergeCell ref="C1151:D1151"/>
    <mergeCell ref="E1151:F1153"/>
    <mergeCell ref="G1149:W1149"/>
    <mergeCell ref="C1150:D1150"/>
    <mergeCell ref="G1150:I1150"/>
    <mergeCell ref="J1150:W1150"/>
    <mergeCell ref="G1156:I1156"/>
    <mergeCell ref="J1156:W1156"/>
    <mergeCell ref="X1156:AC1156"/>
    <mergeCell ref="G1152:I1152"/>
    <mergeCell ref="C1153:D1153"/>
    <mergeCell ref="G1153:I1153"/>
    <mergeCell ref="J1153:W1153"/>
    <mergeCell ref="E1149:F1150"/>
    <mergeCell ref="X1153:AC1153"/>
    <mergeCell ref="G1151:W1151"/>
    <mergeCell ref="X1151:AC1151"/>
    <mergeCell ref="A1143:B1148"/>
    <mergeCell ref="C1143:D1143"/>
    <mergeCell ref="C1145:D1145"/>
    <mergeCell ref="G1145:I1145"/>
    <mergeCell ref="J1145:W1145"/>
    <mergeCell ref="C1144:D1144"/>
    <mergeCell ref="G1144:I1144"/>
    <mergeCell ref="C1062:W1063"/>
    <mergeCell ref="X1062:AC1063"/>
    <mergeCell ref="A1139:B1140"/>
    <mergeCell ref="C1139:D1140"/>
    <mergeCell ref="E1139:F1140"/>
    <mergeCell ref="G1139:H1140"/>
    <mergeCell ref="I1139:W1140"/>
    <mergeCell ref="X1139:AC1140"/>
    <mergeCell ref="C1074:D1074"/>
    <mergeCell ref="X1077:AC1077"/>
    <mergeCell ref="A1081:B1083"/>
    <mergeCell ref="C1081:D1081"/>
    <mergeCell ref="E1081:F1083"/>
    <mergeCell ref="G1081:W1081"/>
    <mergeCell ref="X1081:AC1081"/>
    <mergeCell ref="C1087:D1087"/>
    <mergeCell ref="G1087:I1087"/>
    <mergeCell ref="J1087:W1087"/>
    <mergeCell ref="X1087:AC1087"/>
    <mergeCell ref="A1091:B1092"/>
    <mergeCell ref="C1091:D1091"/>
    <mergeCell ref="E1091:F1092"/>
    <mergeCell ref="A1071:B1072"/>
    <mergeCell ref="A1073:B1078"/>
    <mergeCell ref="C1078:D1078"/>
    <mergeCell ref="G1078:I1078"/>
    <mergeCell ref="J1078:W1078"/>
    <mergeCell ref="X1078:AC1078"/>
    <mergeCell ref="C1083:D1083"/>
    <mergeCell ref="G1083:I1083"/>
    <mergeCell ref="J1083:W1083"/>
    <mergeCell ref="E1069:F1070"/>
    <mergeCell ref="J1059:W1059"/>
    <mergeCell ref="X1059:AC1059"/>
    <mergeCell ref="G1056:I1056"/>
    <mergeCell ref="J1056:W1056"/>
    <mergeCell ref="X1056:AC1056"/>
    <mergeCell ref="C1057:D1057"/>
    <mergeCell ref="G1057:I1057"/>
    <mergeCell ref="J1057:W1057"/>
    <mergeCell ref="X1057:AC1057"/>
    <mergeCell ref="A1054:B1059"/>
    <mergeCell ref="C1054:D1054"/>
    <mergeCell ref="E1054:F1059"/>
    <mergeCell ref="G1054:W1054"/>
    <mergeCell ref="X1054:AC1054"/>
    <mergeCell ref="C1055:D1055"/>
    <mergeCell ref="G1055:I1055"/>
    <mergeCell ref="J1055:W1055"/>
    <mergeCell ref="X1055:AC1055"/>
    <mergeCell ref="C1056:D1056"/>
    <mergeCell ref="C1046:D1046"/>
    <mergeCell ref="G1046:I1046"/>
    <mergeCell ref="J1046:W1046"/>
    <mergeCell ref="X1046:AC1046"/>
    <mergeCell ref="J1052:W1052"/>
    <mergeCell ref="X1052:AC1052"/>
    <mergeCell ref="C1053:D1053"/>
    <mergeCell ref="G1053:I1053"/>
    <mergeCell ref="J1053:W1053"/>
    <mergeCell ref="X1053:AC1053"/>
    <mergeCell ref="A1051:B1053"/>
    <mergeCell ref="C1051:D1051"/>
    <mergeCell ref="E1051:F1053"/>
    <mergeCell ref="G1051:W1051"/>
    <mergeCell ref="X1051:AC1051"/>
    <mergeCell ref="C1052:D1052"/>
    <mergeCell ref="G1052:I1052"/>
    <mergeCell ref="A1049:B1050"/>
    <mergeCell ref="C1049:D1049"/>
    <mergeCell ref="E1049:F1050"/>
    <mergeCell ref="G1049:W1049"/>
    <mergeCell ref="X1049:AC1049"/>
    <mergeCell ref="C1050:D1050"/>
    <mergeCell ref="G1050:I1050"/>
    <mergeCell ref="J1050:W1050"/>
    <mergeCell ref="X1050:AC1050"/>
    <mergeCell ref="J1023:W1023"/>
    <mergeCell ref="A1041:B1042"/>
    <mergeCell ref="A1043:B1048"/>
    <mergeCell ref="C1043:D1043"/>
    <mergeCell ref="E1043:F1048"/>
    <mergeCell ref="G1043:W1043"/>
    <mergeCell ref="X1043:AC1043"/>
    <mergeCell ref="C1044:D1044"/>
    <mergeCell ref="G1044:I1044"/>
    <mergeCell ref="J1044:W1044"/>
    <mergeCell ref="C1047:D1047"/>
    <mergeCell ref="A1026:B1027"/>
    <mergeCell ref="C1026:W1027"/>
    <mergeCell ref="X1026:AC1027"/>
    <mergeCell ref="A1039:B1040"/>
    <mergeCell ref="C1039:D1040"/>
    <mergeCell ref="E1039:F1040"/>
    <mergeCell ref="G1039:H1040"/>
    <mergeCell ref="I1039:W1040"/>
    <mergeCell ref="X1039:AC1040"/>
    <mergeCell ref="G1047:I1047"/>
    <mergeCell ref="J1047:W1047"/>
    <mergeCell ref="X1047:AC1047"/>
    <mergeCell ref="C1048:D1048"/>
    <mergeCell ref="G1048:I1048"/>
    <mergeCell ref="J1048:W1048"/>
    <mergeCell ref="X1048:AC1048"/>
    <mergeCell ref="X1044:AC1044"/>
    <mergeCell ref="C1045:D1045"/>
    <mergeCell ref="G1045:I1045"/>
    <mergeCell ref="J1045:W1045"/>
    <mergeCell ref="X1045:AC1045"/>
    <mergeCell ref="X1015:AC1015"/>
    <mergeCell ref="C1016:D1016"/>
    <mergeCell ref="G1016:I1016"/>
    <mergeCell ref="J1016:W1016"/>
    <mergeCell ref="X1018:AC1018"/>
    <mergeCell ref="X1016:AC1016"/>
    <mergeCell ref="J1014:W1014"/>
    <mergeCell ref="X1014:AC1014"/>
    <mergeCell ref="C1025:D1025"/>
    <mergeCell ref="G1025:I1025"/>
    <mergeCell ref="J1025:W1025"/>
    <mergeCell ref="X1025:AC1025"/>
    <mergeCell ref="C1010:D1010"/>
    <mergeCell ref="G1010:I1010"/>
    <mergeCell ref="A1020:B1025"/>
    <mergeCell ref="C1020:D1020"/>
    <mergeCell ref="E1020:F1025"/>
    <mergeCell ref="G1020:W1020"/>
    <mergeCell ref="X1020:AC1020"/>
    <mergeCell ref="C1021:D1021"/>
    <mergeCell ref="G1021:I1021"/>
    <mergeCell ref="X1023:AC1023"/>
    <mergeCell ref="C1022:D1022"/>
    <mergeCell ref="G1022:I1022"/>
    <mergeCell ref="J1022:W1022"/>
    <mergeCell ref="X1022:AC1022"/>
    <mergeCell ref="J1021:W1021"/>
    <mergeCell ref="X1021:AC1021"/>
    <mergeCell ref="C1023:D1023"/>
    <mergeCell ref="G1023:I1023"/>
    <mergeCell ref="G1018:I1018"/>
    <mergeCell ref="J1018:W1018"/>
    <mergeCell ref="J1013:W1013"/>
    <mergeCell ref="X1013:AC1013"/>
    <mergeCell ref="C1012:D1012"/>
    <mergeCell ref="A1017:B1019"/>
    <mergeCell ref="C1017:D1017"/>
    <mergeCell ref="E1017:F1019"/>
    <mergeCell ref="G1017:W1017"/>
    <mergeCell ref="X1017:AC1017"/>
    <mergeCell ref="C1018:D1018"/>
    <mergeCell ref="C1019:D1019"/>
    <mergeCell ref="G1012:I1012"/>
    <mergeCell ref="C1013:D1013"/>
    <mergeCell ref="G1013:I1013"/>
    <mergeCell ref="E1005:F1006"/>
    <mergeCell ref="C1014:D1014"/>
    <mergeCell ref="G1014:I1014"/>
    <mergeCell ref="A1007:B1008"/>
    <mergeCell ref="A1009:B1014"/>
    <mergeCell ref="G1019:I1019"/>
    <mergeCell ref="J1019:W1019"/>
    <mergeCell ref="X1019:AC1019"/>
    <mergeCell ref="A1015:B1016"/>
    <mergeCell ref="G1009:W1009"/>
    <mergeCell ref="X1010:AC1010"/>
    <mergeCell ref="C1011:D1011"/>
    <mergeCell ref="J1012:W1012"/>
    <mergeCell ref="X1009:AC1009"/>
    <mergeCell ref="C1015:D1015"/>
    <mergeCell ref="E1015:F1016"/>
    <mergeCell ref="G1015:W1015"/>
    <mergeCell ref="C1009:D1009"/>
    <mergeCell ref="E1009:F1014"/>
    <mergeCell ref="G966:W966"/>
    <mergeCell ref="X966:AC966"/>
    <mergeCell ref="C967:D967"/>
    <mergeCell ref="G967:I967"/>
    <mergeCell ref="J967:W967"/>
    <mergeCell ref="C970:D970"/>
    <mergeCell ref="X942:AC942"/>
    <mergeCell ref="C942:D942"/>
    <mergeCell ref="G942:I942"/>
    <mergeCell ref="J942:W942"/>
    <mergeCell ref="X941:AC941"/>
    <mergeCell ref="A991:B992"/>
    <mergeCell ref="C991:W992"/>
    <mergeCell ref="X991:AC992"/>
    <mergeCell ref="A1005:B1006"/>
    <mergeCell ref="C1005:D1006"/>
    <mergeCell ref="C990:D990"/>
    <mergeCell ref="G990:I990"/>
    <mergeCell ref="J990:W990"/>
    <mergeCell ref="X990:AC990"/>
    <mergeCell ref="A983:B984"/>
    <mergeCell ref="C983:D983"/>
    <mergeCell ref="E983:F984"/>
    <mergeCell ref="G983:W983"/>
    <mergeCell ref="X983:AC983"/>
    <mergeCell ref="C984:D984"/>
    <mergeCell ref="C978:D978"/>
    <mergeCell ref="C981:D981"/>
    <mergeCell ref="G981:I981"/>
    <mergeCell ref="J981:W981"/>
    <mergeCell ref="X981:AC981"/>
    <mergeCell ref="A977:B982"/>
    <mergeCell ref="C971:D971"/>
    <mergeCell ref="G971:I971"/>
    <mergeCell ref="J971:W971"/>
    <mergeCell ref="G968:I968"/>
    <mergeCell ref="J968:W968"/>
    <mergeCell ref="X968:AC968"/>
    <mergeCell ref="C969:D969"/>
    <mergeCell ref="G969:I969"/>
    <mergeCell ref="J969:W969"/>
    <mergeCell ref="X969:AC969"/>
    <mergeCell ref="C988:D988"/>
    <mergeCell ref="X985:AC985"/>
    <mergeCell ref="C986:D986"/>
    <mergeCell ref="E987:F988"/>
    <mergeCell ref="J1010:W1010"/>
    <mergeCell ref="E977:F982"/>
    <mergeCell ref="J975:W975"/>
    <mergeCell ref="X975:AC975"/>
    <mergeCell ref="C976:D976"/>
    <mergeCell ref="C977:D977"/>
    <mergeCell ref="J986:W986"/>
    <mergeCell ref="X986:AC986"/>
    <mergeCell ref="G978:I978"/>
    <mergeCell ref="J978:W978"/>
    <mergeCell ref="X978:AC978"/>
    <mergeCell ref="G989:W989"/>
    <mergeCell ref="X989:AC989"/>
    <mergeCell ref="C980:D980"/>
    <mergeCell ref="X980:AC980"/>
    <mergeCell ref="C974:D974"/>
    <mergeCell ref="E974:F976"/>
    <mergeCell ref="G974:W974"/>
    <mergeCell ref="A962:B963"/>
    <mergeCell ref="C962:D963"/>
    <mergeCell ref="E962:F963"/>
    <mergeCell ref="G962:H963"/>
    <mergeCell ref="I962:W963"/>
    <mergeCell ref="X962:AC963"/>
    <mergeCell ref="C948:D948"/>
    <mergeCell ref="E948:F949"/>
    <mergeCell ref="G948:W948"/>
    <mergeCell ref="J945:W945"/>
    <mergeCell ref="G947:I947"/>
    <mergeCell ref="C944:D944"/>
    <mergeCell ref="G944:I944"/>
    <mergeCell ref="J944:W944"/>
    <mergeCell ref="X944:AC944"/>
    <mergeCell ref="J947:W947"/>
    <mergeCell ref="X947:AC947"/>
    <mergeCell ref="X945:AC945"/>
    <mergeCell ref="A952:B953"/>
    <mergeCell ref="J951:W951"/>
    <mergeCell ref="X951:AC951"/>
    <mergeCell ref="G951:I951"/>
    <mergeCell ref="G945:I945"/>
    <mergeCell ref="A950:B951"/>
    <mergeCell ref="G933:H934"/>
    <mergeCell ref="I933:W934"/>
    <mergeCell ref="X933:AC934"/>
    <mergeCell ref="C917:D917"/>
    <mergeCell ref="C923:D923"/>
    <mergeCell ref="J923:W923"/>
    <mergeCell ref="X923:AC923"/>
    <mergeCell ref="C940:D940"/>
    <mergeCell ref="G941:I941"/>
    <mergeCell ref="C870:D870"/>
    <mergeCell ref="G870:I870"/>
    <mergeCell ref="J870:W870"/>
    <mergeCell ref="X870:AC870"/>
    <mergeCell ref="C937:D937"/>
    <mergeCell ref="E937:F942"/>
    <mergeCell ref="G937:W937"/>
    <mergeCell ref="X937:AC937"/>
    <mergeCell ref="C920:D920"/>
    <mergeCell ref="G920:I920"/>
    <mergeCell ref="J920:W920"/>
    <mergeCell ref="C921:D921"/>
    <mergeCell ref="G921:W921"/>
    <mergeCell ref="C922:D922"/>
    <mergeCell ref="G924:W924"/>
    <mergeCell ref="G938:I938"/>
    <mergeCell ref="J938:W938"/>
    <mergeCell ref="C941:D941"/>
    <mergeCell ref="J877:W877"/>
    <mergeCell ref="X877:AC877"/>
    <mergeCell ref="E916:F918"/>
    <mergeCell ref="C926:D926"/>
    <mergeCell ref="E926:F926"/>
    <mergeCell ref="J868:W868"/>
    <mergeCell ref="X901:AC901"/>
    <mergeCell ref="X882:AC882"/>
    <mergeCell ref="X883:AC883"/>
    <mergeCell ref="X885:AC885"/>
    <mergeCell ref="X895:AC896"/>
    <mergeCell ref="C869:D869"/>
    <mergeCell ref="G869:I869"/>
    <mergeCell ref="J900:W900"/>
    <mergeCell ref="J901:W901"/>
    <mergeCell ref="E899:F904"/>
    <mergeCell ref="G899:W899"/>
    <mergeCell ref="X884:AC884"/>
    <mergeCell ref="G885:I885"/>
    <mergeCell ref="G884:I884"/>
    <mergeCell ref="J875:W875"/>
    <mergeCell ref="J873:W873"/>
    <mergeCell ref="G881:I881"/>
    <mergeCell ref="J881:W881"/>
    <mergeCell ref="J884:W884"/>
    <mergeCell ref="C882:D882"/>
    <mergeCell ref="J879:W879"/>
    <mergeCell ref="X878:AC878"/>
    <mergeCell ref="X879:AC879"/>
    <mergeCell ref="C868:D868"/>
    <mergeCell ref="X904:AC904"/>
    <mergeCell ref="C900:D900"/>
    <mergeCell ref="G900:I900"/>
    <mergeCell ref="C885:D885"/>
    <mergeCell ref="J885:W885"/>
    <mergeCell ref="X902:AC902"/>
    <mergeCell ref="A842:B843"/>
    <mergeCell ref="C842:W843"/>
    <mergeCell ref="A856:B857"/>
    <mergeCell ref="A858:B863"/>
    <mergeCell ref="J860:W860"/>
    <mergeCell ref="A854:B855"/>
    <mergeCell ref="C854:D855"/>
    <mergeCell ref="E854:F855"/>
    <mergeCell ref="G854:H855"/>
    <mergeCell ref="G862:I862"/>
    <mergeCell ref="J862:W862"/>
    <mergeCell ref="C863:D863"/>
    <mergeCell ref="G863:I863"/>
    <mergeCell ref="X863:AC863"/>
    <mergeCell ref="J863:W863"/>
    <mergeCell ref="C861:D861"/>
    <mergeCell ref="G861:I861"/>
    <mergeCell ref="J861:W861"/>
    <mergeCell ref="X861:AC861"/>
    <mergeCell ref="J859:W859"/>
    <mergeCell ref="C859:D859"/>
    <mergeCell ref="G859:I859"/>
    <mergeCell ref="E858:F863"/>
    <mergeCell ref="G858:W858"/>
    <mergeCell ref="X854:AC855"/>
    <mergeCell ref="C858:D858"/>
    <mergeCell ref="X842:AC843"/>
    <mergeCell ref="G860:I860"/>
    <mergeCell ref="I854:W855"/>
    <mergeCell ref="X859:AC859"/>
    <mergeCell ref="C860:D860"/>
    <mergeCell ref="A836:B837"/>
    <mergeCell ref="C836:D836"/>
    <mergeCell ref="E836:F837"/>
    <mergeCell ref="G836:W836"/>
    <mergeCell ref="C824:D824"/>
    <mergeCell ref="G824:I824"/>
    <mergeCell ref="J824:W824"/>
    <mergeCell ref="C827:D827"/>
    <mergeCell ref="X836:AC836"/>
    <mergeCell ref="A825:B827"/>
    <mergeCell ref="C825:D825"/>
    <mergeCell ref="E825:F827"/>
    <mergeCell ref="G825:W825"/>
    <mergeCell ref="X831:AC831"/>
    <mergeCell ref="A828:B833"/>
    <mergeCell ref="G828:W828"/>
    <mergeCell ref="C833:D833"/>
    <mergeCell ref="A834:B835"/>
    <mergeCell ref="A822:B824"/>
    <mergeCell ref="C822:D822"/>
    <mergeCell ref="C828:D828"/>
    <mergeCell ref="E828:F833"/>
    <mergeCell ref="J833:W833"/>
    <mergeCell ref="X833:AC833"/>
    <mergeCell ref="J827:W827"/>
    <mergeCell ref="X827:AC827"/>
    <mergeCell ref="J830:W830"/>
    <mergeCell ref="X828:AC828"/>
    <mergeCell ref="A814:B815"/>
    <mergeCell ref="A793:B796"/>
    <mergeCell ref="A816:B821"/>
    <mergeCell ref="C816:D816"/>
    <mergeCell ref="E816:F821"/>
    <mergeCell ref="G816:W816"/>
    <mergeCell ref="X816:AC816"/>
    <mergeCell ref="X796:AC796"/>
    <mergeCell ref="X826:AC826"/>
    <mergeCell ref="X821:AC821"/>
    <mergeCell ref="J820:W820"/>
    <mergeCell ref="X822:AC822"/>
    <mergeCell ref="X817:AC817"/>
    <mergeCell ref="X823:AC823"/>
    <mergeCell ref="X825:AC825"/>
    <mergeCell ref="A797:B798"/>
    <mergeCell ref="C797:W798"/>
    <mergeCell ref="X797:AC798"/>
    <mergeCell ref="A812:B813"/>
    <mergeCell ref="C812:D813"/>
    <mergeCell ref="E812:F813"/>
    <mergeCell ref="I812:W813"/>
    <mergeCell ref="C794:D794"/>
    <mergeCell ref="G794:I794"/>
    <mergeCell ref="J794:W794"/>
    <mergeCell ref="X795:AC795"/>
    <mergeCell ref="G822:W822"/>
    <mergeCell ref="C823:D823"/>
    <mergeCell ref="C826:D826"/>
    <mergeCell ref="X820:AC820"/>
    <mergeCell ref="J776:W776"/>
    <mergeCell ref="X812:AC813"/>
    <mergeCell ref="C820:D820"/>
    <mergeCell ref="G823:I823"/>
    <mergeCell ref="J823:W823"/>
    <mergeCell ref="G826:I826"/>
    <mergeCell ref="J826:W826"/>
    <mergeCell ref="C818:D818"/>
    <mergeCell ref="G818:I818"/>
    <mergeCell ref="J818:W818"/>
    <mergeCell ref="X818:AC818"/>
    <mergeCell ref="X793:AC793"/>
    <mergeCell ref="C796:D796"/>
    <mergeCell ref="G796:I796"/>
    <mergeCell ref="C787:D787"/>
    <mergeCell ref="G787:I787"/>
    <mergeCell ref="J787:W787"/>
    <mergeCell ref="X787:AC787"/>
    <mergeCell ref="X792:AC792"/>
    <mergeCell ref="G789:I789"/>
    <mergeCell ref="J789:W789"/>
    <mergeCell ref="C793:D793"/>
    <mergeCell ref="E793:F796"/>
    <mergeCell ref="C785:D785"/>
    <mergeCell ref="G785:I785"/>
    <mergeCell ref="X776:AC776"/>
    <mergeCell ref="C777:D777"/>
    <mergeCell ref="G777:I777"/>
    <mergeCell ref="J777:W777"/>
    <mergeCell ref="X777:AC777"/>
    <mergeCell ref="C786:D786"/>
    <mergeCell ref="G786:I786"/>
    <mergeCell ref="A781:B783"/>
    <mergeCell ref="C781:D781"/>
    <mergeCell ref="E781:F783"/>
    <mergeCell ref="J778:W778"/>
    <mergeCell ref="X778:AC778"/>
    <mergeCell ref="G781:W781"/>
    <mergeCell ref="X781:AC781"/>
    <mergeCell ref="C782:D782"/>
    <mergeCell ref="G782:I782"/>
    <mergeCell ref="J782:W782"/>
    <mergeCell ref="X782:AC782"/>
    <mergeCell ref="C783:D783"/>
    <mergeCell ref="X789:AC789"/>
    <mergeCell ref="C790:D790"/>
    <mergeCell ref="G790:I790"/>
    <mergeCell ref="J790:W790"/>
    <mergeCell ref="X790:AC790"/>
    <mergeCell ref="X780:AC780"/>
    <mergeCell ref="C778:D778"/>
    <mergeCell ref="G778:I778"/>
    <mergeCell ref="A788:B792"/>
    <mergeCell ref="C788:D788"/>
    <mergeCell ref="E788:F792"/>
    <mergeCell ref="G788:W788"/>
    <mergeCell ref="X788:AC788"/>
    <mergeCell ref="C789:D789"/>
    <mergeCell ref="C791:D791"/>
    <mergeCell ref="G791:I791"/>
    <mergeCell ref="J791:W791"/>
    <mergeCell ref="X791:AC791"/>
    <mergeCell ref="J785:W785"/>
    <mergeCell ref="X785:AC785"/>
    <mergeCell ref="J786:W786"/>
    <mergeCell ref="X786:AC786"/>
    <mergeCell ref="G783:I783"/>
    <mergeCell ref="J783:W783"/>
    <mergeCell ref="X783:AC783"/>
    <mergeCell ref="A784:B787"/>
    <mergeCell ref="C784:D784"/>
    <mergeCell ref="E784:F787"/>
    <mergeCell ref="G784:W784"/>
    <mergeCell ref="X784:AC784"/>
    <mergeCell ref="E748:F753"/>
    <mergeCell ref="X753:AC753"/>
    <mergeCell ref="C758:D758"/>
    <mergeCell ref="X751:AC751"/>
    <mergeCell ref="G758:I758"/>
    <mergeCell ref="J758:W758"/>
    <mergeCell ref="X758:AC758"/>
    <mergeCell ref="C748:D748"/>
    <mergeCell ref="A773:B774"/>
    <mergeCell ref="A775:B780"/>
    <mergeCell ref="C775:D775"/>
    <mergeCell ref="E775:F780"/>
    <mergeCell ref="G775:W775"/>
    <mergeCell ref="X775:AC775"/>
    <mergeCell ref="C776:D776"/>
    <mergeCell ref="G776:I776"/>
    <mergeCell ref="A762:B763"/>
    <mergeCell ref="C762:W763"/>
    <mergeCell ref="X762:AC763"/>
    <mergeCell ref="A771:B772"/>
    <mergeCell ref="C771:D772"/>
    <mergeCell ref="E771:F772"/>
    <mergeCell ref="G771:H772"/>
    <mergeCell ref="I771:W772"/>
    <mergeCell ref="X771:AC772"/>
    <mergeCell ref="C779:D779"/>
    <mergeCell ref="G779:I779"/>
    <mergeCell ref="J779:W779"/>
    <mergeCell ref="X779:AC779"/>
    <mergeCell ref="C780:D780"/>
    <mergeCell ref="G780:I780"/>
    <mergeCell ref="J780:W780"/>
    <mergeCell ref="A740:B742"/>
    <mergeCell ref="C740:D740"/>
    <mergeCell ref="E740:F742"/>
    <mergeCell ref="G740:W740"/>
    <mergeCell ref="C743:D743"/>
    <mergeCell ref="G743:W743"/>
    <mergeCell ref="C741:D741"/>
    <mergeCell ref="G741:I741"/>
    <mergeCell ref="C744:D744"/>
    <mergeCell ref="G744:I744"/>
    <mergeCell ref="J744:W744"/>
    <mergeCell ref="C753:D753"/>
    <mergeCell ref="G753:I753"/>
    <mergeCell ref="A748:B753"/>
    <mergeCell ref="X748:AC748"/>
    <mergeCell ref="A759:B761"/>
    <mergeCell ref="C759:D759"/>
    <mergeCell ref="E759:F761"/>
    <mergeCell ref="G759:W759"/>
    <mergeCell ref="X759:AC759"/>
    <mergeCell ref="G761:I761"/>
    <mergeCell ref="J761:W761"/>
    <mergeCell ref="C754:D754"/>
    <mergeCell ref="C756:D756"/>
    <mergeCell ref="J757:W757"/>
    <mergeCell ref="A756:B758"/>
    <mergeCell ref="G730:H731"/>
    <mergeCell ref="I730:W731"/>
    <mergeCell ref="X730:AC731"/>
    <mergeCell ref="C746:D746"/>
    <mergeCell ref="G739:I739"/>
    <mergeCell ref="J739:W739"/>
    <mergeCell ref="X739:AC739"/>
    <mergeCell ref="X735:AC735"/>
    <mergeCell ref="C736:D736"/>
    <mergeCell ref="G736:I736"/>
    <mergeCell ref="J736:W736"/>
    <mergeCell ref="X736:AC736"/>
    <mergeCell ref="C737:D737"/>
    <mergeCell ref="X740:AC740"/>
    <mergeCell ref="J741:W741"/>
    <mergeCell ref="E743:F747"/>
    <mergeCell ref="X746:AC746"/>
    <mergeCell ref="G746:I746"/>
    <mergeCell ref="J746:W746"/>
    <mergeCell ref="X741:AC741"/>
    <mergeCell ref="J745:W745"/>
    <mergeCell ref="E730:F731"/>
    <mergeCell ref="C732:AK733"/>
    <mergeCell ref="AJ747:AK747"/>
    <mergeCell ref="AD747:AI747"/>
    <mergeCell ref="AJ751:AK751"/>
    <mergeCell ref="J751:W751"/>
    <mergeCell ref="G751:I751"/>
    <mergeCell ref="AD721:AI722"/>
    <mergeCell ref="AD730:AI731"/>
    <mergeCell ref="A721:B722"/>
    <mergeCell ref="A732:B733"/>
    <mergeCell ref="A734:B739"/>
    <mergeCell ref="A708:B711"/>
    <mergeCell ref="C708:D708"/>
    <mergeCell ref="E708:F711"/>
    <mergeCell ref="G708:W708"/>
    <mergeCell ref="X708:AC708"/>
    <mergeCell ref="C709:D709"/>
    <mergeCell ref="G709:I709"/>
    <mergeCell ref="J709:W709"/>
    <mergeCell ref="X709:AC709"/>
    <mergeCell ref="C710:D710"/>
    <mergeCell ref="C714:D714"/>
    <mergeCell ref="C715:D715"/>
    <mergeCell ref="C716:D716"/>
    <mergeCell ref="G716:W716"/>
    <mergeCell ref="X716:AC716"/>
    <mergeCell ref="C717:D717"/>
    <mergeCell ref="A714:B715"/>
    <mergeCell ref="AD734:AI734"/>
    <mergeCell ref="J717:W717"/>
    <mergeCell ref="X717:AC717"/>
    <mergeCell ref="E716:F720"/>
    <mergeCell ref="C713:D713"/>
    <mergeCell ref="C711:D711"/>
    <mergeCell ref="C718:D718"/>
    <mergeCell ref="C721:W722"/>
    <mergeCell ref="A730:B731"/>
    <mergeCell ref="C730:D731"/>
    <mergeCell ref="A705:B707"/>
    <mergeCell ref="C705:D705"/>
    <mergeCell ref="E705:F707"/>
    <mergeCell ref="G705:W705"/>
    <mergeCell ref="X705:AC705"/>
    <mergeCell ref="C707:D707"/>
    <mergeCell ref="G707:I707"/>
    <mergeCell ref="J707:W707"/>
    <mergeCell ref="J719:W719"/>
    <mergeCell ref="J718:W718"/>
    <mergeCell ref="X718:AC718"/>
    <mergeCell ref="X715:AC715"/>
    <mergeCell ref="G712:W712"/>
    <mergeCell ref="X712:AC712"/>
    <mergeCell ref="E712:F713"/>
    <mergeCell ref="E714:F715"/>
    <mergeCell ref="C712:D712"/>
    <mergeCell ref="G719:I719"/>
    <mergeCell ref="A712:B713"/>
    <mergeCell ref="G711:I711"/>
    <mergeCell ref="J711:W711"/>
    <mergeCell ref="A703:B704"/>
    <mergeCell ref="C703:D703"/>
    <mergeCell ref="E703:F704"/>
    <mergeCell ref="G703:W703"/>
    <mergeCell ref="X703:AC703"/>
    <mergeCell ref="C704:D704"/>
    <mergeCell ref="G704:I704"/>
    <mergeCell ref="J704:W704"/>
    <mergeCell ref="X704:AC704"/>
    <mergeCell ref="X707:AC707"/>
    <mergeCell ref="C706:D706"/>
    <mergeCell ref="G706:I706"/>
    <mergeCell ref="J706:W706"/>
    <mergeCell ref="C683:D683"/>
    <mergeCell ref="G683:I683"/>
    <mergeCell ref="G682:I682"/>
    <mergeCell ref="A695:B696"/>
    <mergeCell ref="A697:B702"/>
    <mergeCell ref="C697:D697"/>
    <mergeCell ref="E697:F702"/>
    <mergeCell ref="G697:W697"/>
    <mergeCell ref="X697:AC697"/>
    <mergeCell ref="C698:D698"/>
    <mergeCell ref="G698:I698"/>
    <mergeCell ref="J698:W698"/>
    <mergeCell ref="C701:D701"/>
    <mergeCell ref="A684:B685"/>
    <mergeCell ref="C684:W685"/>
    <mergeCell ref="X684:AC685"/>
    <mergeCell ref="A693:B694"/>
    <mergeCell ref="C693:D694"/>
    <mergeCell ref="E693:F694"/>
    <mergeCell ref="A678:B680"/>
    <mergeCell ref="C678:D678"/>
    <mergeCell ref="E678:F680"/>
    <mergeCell ref="G678:W678"/>
    <mergeCell ref="X678:AC678"/>
    <mergeCell ref="C679:D679"/>
    <mergeCell ref="G679:I679"/>
    <mergeCell ref="J679:W679"/>
    <mergeCell ref="X679:AC679"/>
    <mergeCell ref="C680:D680"/>
    <mergeCell ref="X675:AC675"/>
    <mergeCell ref="G676:I676"/>
    <mergeCell ref="J675:W675"/>
    <mergeCell ref="X682:AC682"/>
    <mergeCell ref="A681:B683"/>
    <mergeCell ref="C681:D681"/>
    <mergeCell ref="E681:F683"/>
    <mergeCell ref="G681:W681"/>
    <mergeCell ref="X681:AC681"/>
    <mergeCell ref="J676:W676"/>
    <mergeCell ref="X676:AC676"/>
    <mergeCell ref="A665:B670"/>
    <mergeCell ref="C665:D665"/>
    <mergeCell ref="E665:F670"/>
    <mergeCell ref="G665:W665"/>
    <mergeCell ref="X665:AC665"/>
    <mergeCell ref="C666:D666"/>
    <mergeCell ref="G666:I666"/>
    <mergeCell ref="X667:AC667"/>
    <mergeCell ref="J666:W666"/>
    <mergeCell ref="X666:AC666"/>
    <mergeCell ref="C667:D667"/>
    <mergeCell ref="A671:B677"/>
    <mergeCell ref="C671:D671"/>
    <mergeCell ref="E671:F677"/>
    <mergeCell ref="G671:W671"/>
    <mergeCell ref="C677:D677"/>
    <mergeCell ref="G677:I677"/>
    <mergeCell ref="X677:AC677"/>
    <mergeCell ref="J677:W677"/>
    <mergeCell ref="X669:AC669"/>
    <mergeCell ref="A662:B664"/>
    <mergeCell ref="C662:D662"/>
    <mergeCell ref="E662:F664"/>
    <mergeCell ref="G662:W662"/>
    <mergeCell ref="J658:W658"/>
    <mergeCell ref="X658:AC658"/>
    <mergeCell ref="C659:D659"/>
    <mergeCell ref="J659:W659"/>
    <mergeCell ref="X659:AC659"/>
    <mergeCell ref="X662:AC662"/>
    <mergeCell ref="C663:D663"/>
    <mergeCell ref="G663:I663"/>
    <mergeCell ref="J663:W663"/>
    <mergeCell ref="X663:AC663"/>
    <mergeCell ref="C664:D664"/>
    <mergeCell ref="G664:I664"/>
    <mergeCell ref="J664:W664"/>
    <mergeCell ref="X664:AC664"/>
    <mergeCell ref="A654:B655"/>
    <mergeCell ref="A656:B661"/>
    <mergeCell ref="C656:D656"/>
    <mergeCell ref="E656:F661"/>
    <mergeCell ref="G656:W656"/>
    <mergeCell ref="E652:F653"/>
    <mergeCell ref="G652:H653"/>
    <mergeCell ref="I652:W653"/>
    <mergeCell ref="J660:W660"/>
    <mergeCell ref="G657:I657"/>
    <mergeCell ref="A639:B640"/>
    <mergeCell ref="C639:W640"/>
    <mergeCell ref="X639:AC640"/>
    <mergeCell ref="A652:B653"/>
    <mergeCell ref="C652:D653"/>
    <mergeCell ref="X652:AC653"/>
    <mergeCell ref="G661:I661"/>
    <mergeCell ref="J661:W661"/>
    <mergeCell ref="X661:AC661"/>
    <mergeCell ref="X657:AC657"/>
    <mergeCell ref="C658:D658"/>
    <mergeCell ref="G658:I658"/>
    <mergeCell ref="G660:I660"/>
    <mergeCell ref="C660:D660"/>
    <mergeCell ref="C657:D657"/>
    <mergeCell ref="J657:W657"/>
    <mergeCell ref="A603:B604"/>
    <mergeCell ref="E597:F598"/>
    <mergeCell ref="AJ598:AK598"/>
    <mergeCell ref="AD596:AI596"/>
    <mergeCell ref="G585:I585"/>
    <mergeCell ref="J585:W585"/>
    <mergeCell ref="C590:D590"/>
    <mergeCell ref="C593:D593"/>
    <mergeCell ref="G635:I635"/>
    <mergeCell ref="X630:AC630"/>
    <mergeCell ref="X633:AC633"/>
    <mergeCell ref="J632:W632"/>
    <mergeCell ref="X632:AC632"/>
    <mergeCell ref="J631:W631"/>
    <mergeCell ref="X631:AC631"/>
    <mergeCell ref="A628:B632"/>
    <mergeCell ref="C628:D628"/>
    <mergeCell ref="E628:F632"/>
    <mergeCell ref="G628:W628"/>
    <mergeCell ref="X628:AC628"/>
    <mergeCell ref="C629:D629"/>
    <mergeCell ref="X629:AC629"/>
    <mergeCell ref="J629:W629"/>
    <mergeCell ref="G630:I630"/>
    <mergeCell ref="J630:W630"/>
    <mergeCell ref="G629:I629"/>
    <mergeCell ref="A633:B635"/>
    <mergeCell ref="J593:W593"/>
    <mergeCell ref="J588:W588"/>
    <mergeCell ref="X588:AC588"/>
    <mergeCell ref="A587:B591"/>
    <mergeCell ref="A592:B596"/>
    <mergeCell ref="E578:F583"/>
    <mergeCell ref="AD587:AI587"/>
    <mergeCell ref="AD578:AI578"/>
    <mergeCell ref="G580:I580"/>
    <mergeCell ref="X590:AC590"/>
    <mergeCell ref="AJ594:AK594"/>
    <mergeCell ref="AJ589:AK589"/>
    <mergeCell ref="AJ583:AK583"/>
    <mergeCell ref="C588:D588"/>
    <mergeCell ref="X586:AC586"/>
    <mergeCell ref="AJ580:AK580"/>
    <mergeCell ref="AJ582:AK582"/>
    <mergeCell ref="G588:I588"/>
    <mergeCell ref="G589:I589"/>
    <mergeCell ref="J589:W589"/>
    <mergeCell ref="X589:AC589"/>
    <mergeCell ref="G590:I590"/>
    <mergeCell ref="G584:W584"/>
    <mergeCell ref="C579:D579"/>
    <mergeCell ref="G581:I581"/>
    <mergeCell ref="G582:I582"/>
    <mergeCell ref="G594:I594"/>
    <mergeCell ref="A597:B598"/>
    <mergeCell ref="AJ585:AK585"/>
    <mergeCell ref="AJ586:AK586"/>
    <mergeCell ref="AJ587:AK587"/>
    <mergeCell ref="AJ588:AK588"/>
    <mergeCell ref="AJ597:AK597"/>
    <mergeCell ref="AJ592:AK592"/>
    <mergeCell ref="C594:D594"/>
    <mergeCell ref="E592:F596"/>
    <mergeCell ref="X592:AC592"/>
    <mergeCell ref="G592:W592"/>
    <mergeCell ref="X598:AC598"/>
    <mergeCell ref="C598:D598"/>
    <mergeCell ref="G598:I598"/>
    <mergeCell ref="AD598:AI598"/>
    <mergeCell ref="AD591:AI591"/>
    <mergeCell ref="AD592:AI592"/>
    <mergeCell ref="AD593:AI593"/>
    <mergeCell ref="AD594:AI594"/>
    <mergeCell ref="X596:AC596"/>
    <mergeCell ref="G587:W587"/>
    <mergeCell ref="X587:AC587"/>
    <mergeCell ref="J591:W591"/>
    <mergeCell ref="J590:W590"/>
    <mergeCell ref="X591:AC591"/>
    <mergeCell ref="X585:AC585"/>
    <mergeCell ref="X597:AC597"/>
    <mergeCell ref="G586:I586"/>
    <mergeCell ref="C595:D595"/>
    <mergeCell ref="G595:I595"/>
    <mergeCell ref="J595:W595"/>
    <mergeCell ref="X595:AC595"/>
    <mergeCell ref="A614:B619"/>
    <mergeCell ref="C602:D602"/>
    <mergeCell ref="AD600:AI600"/>
    <mergeCell ref="G602:I602"/>
    <mergeCell ref="J602:W602"/>
    <mergeCell ref="X602:AC602"/>
    <mergeCell ref="A599:B602"/>
    <mergeCell ref="G604:I604"/>
    <mergeCell ref="J604:W604"/>
    <mergeCell ref="X604:AC604"/>
    <mergeCell ref="AD604:AI604"/>
    <mergeCell ref="C599:D599"/>
    <mergeCell ref="E599:F602"/>
    <mergeCell ref="G599:W599"/>
    <mergeCell ref="A605:B606"/>
    <mergeCell ref="AJ601:AK601"/>
    <mergeCell ref="G625:I625"/>
    <mergeCell ref="J625:W625"/>
    <mergeCell ref="C605:W606"/>
    <mergeCell ref="X605:AC606"/>
    <mergeCell ref="A610:B611"/>
    <mergeCell ref="C610:D611"/>
    <mergeCell ref="E610:F611"/>
    <mergeCell ref="G610:H611"/>
    <mergeCell ref="I610:W611"/>
    <mergeCell ref="X610:AC611"/>
    <mergeCell ref="G614:W614"/>
    <mergeCell ref="X599:AC599"/>
    <mergeCell ref="G601:I601"/>
    <mergeCell ref="J601:W601"/>
    <mergeCell ref="C603:D603"/>
    <mergeCell ref="X603:AC603"/>
    <mergeCell ref="A612:B613"/>
    <mergeCell ref="C614:D614"/>
    <mergeCell ref="J621:W621"/>
    <mergeCell ref="C617:D617"/>
    <mergeCell ref="E614:F619"/>
    <mergeCell ref="X621:AC621"/>
    <mergeCell ref="X614:AC614"/>
    <mergeCell ref="C615:D615"/>
    <mergeCell ref="AD605:AI606"/>
    <mergeCell ref="C627:D627"/>
    <mergeCell ref="G627:I627"/>
    <mergeCell ref="G622:I622"/>
    <mergeCell ref="C625:D625"/>
    <mergeCell ref="X625:AC625"/>
    <mergeCell ref="X626:AC626"/>
    <mergeCell ref="G623:W623"/>
    <mergeCell ref="X623:AC623"/>
    <mergeCell ref="X616:AC616"/>
    <mergeCell ref="J627:W627"/>
    <mergeCell ref="G624:I624"/>
    <mergeCell ref="AD619:AI619"/>
    <mergeCell ref="A623:B627"/>
    <mergeCell ref="C623:D623"/>
    <mergeCell ref="AD614:AI614"/>
    <mergeCell ref="J622:W622"/>
    <mergeCell ref="C618:D618"/>
    <mergeCell ref="G618:I618"/>
    <mergeCell ref="C624:D624"/>
    <mergeCell ref="J618:W618"/>
    <mergeCell ref="X618:AC618"/>
    <mergeCell ref="A620:B622"/>
    <mergeCell ref="C620:D620"/>
    <mergeCell ref="A495:B496"/>
    <mergeCell ref="C495:W496"/>
    <mergeCell ref="X495:AC496"/>
    <mergeCell ref="A513:B514"/>
    <mergeCell ref="C513:D514"/>
    <mergeCell ref="E513:F514"/>
    <mergeCell ref="G513:H514"/>
    <mergeCell ref="I513:W514"/>
    <mergeCell ref="AD567:AI567"/>
    <mergeCell ref="AJ567:AK567"/>
    <mergeCell ref="AD566:AI566"/>
    <mergeCell ref="G520:I520"/>
    <mergeCell ref="J520:W520"/>
    <mergeCell ref="X520:AC520"/>
    <mergeCell ref="G521:I521"/>
    <mergeCell ref="J521:W521"/>
    <mergeCell ref="C523:D523"/>
    <mergeCell ref="E523:F524"/>
    <mergeCell ref="G523:W523"/>
    <mergeCell ref="X523:AC523"/>
    <mergeCell ref="C524:D524"/>
    <mergeCell ref="G524:I524"/>
    <mergeCell ref="J524:W524"/>
    <mergeCell ref="C533:D533"/>
    <mergeCell ref="E532:F533"/>
    <mergeCell ref="X532:AC532"/>
    <mergeCell ref="X537:AC537"/>
    <mergeCell ref="E535:F535"/>
    <mergeCell ref="J535:W535"/>
    <mergeCell ref="E534:F534"/>
    <mergeCell ref="X534:AC534"/>
    <mergeCell ref="C534:D534"/>
    <mergeCell ref="A515:B516"/>
    <mergeCell ref="A517:B522"/>
    <mergeCell ref="C517:D517"/>
    <mergeCell ref="E517:F522"/>
    <mergeCell ref="G517:W517"/>
    <mergeCell ref="X517:AC517"/>
    <mergeCell ref="C518:D518"/>
    <mergeCell ref="X521:AC521"/>
    <mergeCell ref="X489:AC489"/>
    <mergeCell ref="E485:F487"/>
    <mergeCell ref="G485:W485"/>
    <mergeCell ref="X485:AC485"/>
    <mergeCell ref="C486:D486"/>
    <mergeCell ref="J489:W489"/>
    <mergeCell ref="J486:W486"/>
    <mergeCell ref="G486:I486"/>
    <mergeCell ref="C487:D487"/>
    <mergeCell ref="X491:AC491"/>
    <mergeCell ref="G494:I494"/>
    <mergeCell ref="J494:W494"/>
    <mergeCell ref="X494:AC494"/>
    <mergeCell ref="G490:I490"/>
    <mergeCell ref="C490:D490"/>
    <mergeCell ref="C491:D491"/>
    <mergeCell ref="G491:I491"/>
    <mergeCell ref="J491:W491"/>
    <mergeCell ref="A488:B491"/>
    <mergeCell ref="C488:D488"/>
    <mergeCell ref="E488:F491"/>
    <mergeCell ref="G488:W488"/>
    <mergeCell ref="A492:B494"/>
    <mergeCell ref="C492:D492"/>
    <mergeCell ref="A477:B482"/>
    <mergeCell ref="C477:D477"/>
    <mergeCell ref="E477:F482"/>
    <mergeCell ref="G481:I481"/>
    <mergeCell ref="J481:W481"/>
    <mergeCell ref="C480:D480"/>
    <mergeCell ref="G480:I480"/>
    <mergeCell ref="J480:W480"/>
    <mergeCell ref="A444:B445"/>
    <mergeCell ref="C444:W445"/>
    <mergeCell ref="A475:B476"/>
    <mergeCell ref="G443:I443"/>
    <mergeCell ref="J443:W443"/>
    <mergeCell ref="X443:AC443"/>
    <mergeCell ref="X486:AC486"/>
    <mergeCell ref="A485:B487"/>
    <mergeCell ref="C485:D485"/>
    <mergeCell ref="G487:I487"/>
    <mergeCell ref="X482:AC482"/>
    <mergeCell ref="X477:AC477"/>
    <mergeCell ref="C478:D478"/>
    <mergeCell ref="J487:W487"/>
    <mergeCell ref="X487:AC487"/>
    <mergeCell ref="C479:D479"/>
    <mergeCell ref="G479:I479"/>
    <mergeCell ref="X481:AC481"/>
    <mergeCell ref="A483:B484"/>
    <mergeCell ref="C483:D483"/>
    <mergeCell ref="E483:F484"/>
    <mergeCell ref="G483:W483"/>
    <mergeCell ref="X483:AC483"/>
    <mergeCell ref="C484:D484"/>
    <mergeCell ref="A436:B440"/>
    <mergeCell ref="J442:W442"/>
    <mergeCell ref="X442:AC442"/>
    <mergeCell ref="J437:W437"/>
    <mergeCell ref="X437:AC437"/>
    <mergeCell ref="C438:D438"/>
    <mergeCell ref="G438:I438"/>
    <mergeCell ref="X440:AC440"/>
    <mergeCell ref="G440:I440"/>
    <mergeCell ref="C440:D440"/>
    <mergeCell ref="X444:AC445"/>
    <mergeCell ref="C473:D474"/>
    <mergeCell ref="X473:AC474"/>
    <mergeCell ref="C441:D441"/>
    <mergeCell ref="I473:W474"/>
    <mergeCell ref="A473:B474"/>
    <mergeCell ref="J440:W440"/>
    <mergeCell ref="A441:B443"/>
    <mergeCell ref="E441:F443"/>
    <mergeCell ref="G441:W441"/>
    <mergeCell ref="C443:D443"/>
    <mergeCell ref="E473:F474"/>
    <mergeCell ref="X441:AC441"/>
    <mergeCell ref="C442:D442"/>
    <mergeCell ref="G442:I442"/>
    <mergeCell ref="J438:W438"/>
    <mergeCell ref="X438:AC438"/>
    <mergeCell ref="E436:F440"/>
    <mergeCell ref="G436:W436"/>
    <mergeCell ref="C436:D436"/>
    <mergeCell ref="C437:D437"/>
    <mergeCell ref="C439:D439"/>
    <mergeCell ref="A434:B435"/>
    <mergeCell ref="C434:D435"/>
    <mergeCell ref="E434:F435"/>
    <mergeCell ref="G434:H435"/>
    <mergeCell ref="I434:W435"/>
    <mergeCell ref="A423:B426"/>
    <mergeCell ref="J425:W425"/>
    <mergeCell ref="G425:I425"/>
    <mergeCell ref="A427:B431"/>
    <mergeCell ref="C427:D427"/>
    <mergeCell ref="C428:D428"/>
    <mergeCell ref="G429:I429"/>
    <mergeCell ref="J429:W429"/>
    <mergeCell ref="J430:W430"/>
    <mergeCell ref="C429:D429"/>
    <mergeCell ref="C425:D425"/>
    <mergeCell ref="J431:W431"/>
    <mergeCell ref="C426:D426"/>
    <mergeCell ref="G431:I431"/>
    <mergeCell ref="C430:D430"/>
    <mergeCell ref="A420:B422"/>
    <mergeCell ref="C421:D421"/>
    <mergeCell ref="C420:D420"/>
    <mergeCell ref="G420:W420"/>
    <mergeCell ref="X420:AC420"/>
    <mergeCell ref="X416:AC416"/>
    <mergeCell ref="J421:W421"/>
    <mergeCell ref="C412:D412"/>
    <mergeCell ref="G412:I412"/>
    <mergeCell ref="J412:W412"/>
    <mergeCell ref="C419:D419"/>
    <mergeCell ref="G419:I419"/>
    <mergeCell ref="J419:W419"/>
    <mergeCell ref="C413:D413"/>
    <mergeCell ref="G413:I413"/>
    <mergeCell ref="J413:W413"/>
    <mergeCell ref="X417:AC417"/>
    <mergeCell ref="X419:AC419"/>
    <mergeCell ref="A414:B416"/>
    <mergeCell ref="C414:D414"/>
    <mergeCell ref="E414:F416"/>
    <mergeCell ref="G414:W414"/>
    <mergeCell ref="X414:AC414"/>
    <mergeCell ref="C416:D416"/>
    <mergeCell ref="G416:I416"/>
    <mergeCell ref="C415:D415"/>
    <mergeCell ref="G415:I415"/>
    <mergeCell ref="C418:D418"/>
    <mergeCell ref="G418:I418"/>
    <mergeCell ref="J418:W418"/>
    <mergeCell ref="X418:AC418"/>
    <mergeCell ref="A408:B413"/>
    <mergeCell ref="C408:D408"/>
    <mergeCell ref="E408:F413"/>
    <mergeCell ref="G408:W408"/>
    <mergeCell ref="X408:AC408"/>
    <mergeCell ref="C409:D409"/>
    <mergeCell ref="A417:B418"/>
    <mergeCell ref="C411:D411"/>
    <mergeCell ref="G411:I411"/>
    <mergeCell ref="J411:W411"/>
    <mergeCell ref="C410:D410"/>
    <mergeCell ref="X412:AC412"/>
    <mergeCell ref="X413:AC413"/>
    <mergeCell ref="G409:I409"/>
    <mergeCell ref="J409:W409"/>
    <mergeCell ref="X409:AC409"/>
    <mergeCell ref="X410:AC410"/>
    <mergeCell ref="G410:I410"/>
    <mergeCell ref="J410:W410"/>
    <mergeCell ref="X411:AC411"/>
    <mergeCell ref="A404:B407"/>
    <mergeCell ref="C404:D404"/>
    <mergeCell ref="E404:F407"/>
    <mergeCell ref="G404:W404"/>
    <mergeCell ref="X404:AC404"/>
    <mergeCell ref="C405:D405"/>
    <mergeCell ref="G405:I405"/>
    <mergeCell ref="J405:W405"/>
    <mergeCell ref="X405:AC405"/>
    <mergeCell ref="C406:D406"/>
    <mergeCell ref="G406:I406"/>
    <mergeCell ref="J406:W406"/>
    <mergeCell ref="X406:AC406"/>
    <mergeCell ref="J407:W407"/>
    <mergeCell ref="X407:AC407"/>
    <mergeCell ref="C407:D407"/>
    <mergeCell ref="G407:I407"/>
    <mergeCell ref="C396:D396"/>
    <mergeCell ref="G396:I396"/>
    <mergeCell ref="J396:W396"/>
    <mergeCell ref="X396:AC396"/>
    <mergeCell ref="X390:AC391"/>
    <mergeCell ref="A367:B372"/>
    <mergeCell ref="C402:D402"/>
    <mergeCell ref="G402:I402"/>
    <mergeCell ref="J402:W402"/>
    <mergeCell ref="X402:AC402"/>
    <mergeCell ref="J399:W399"/>
    <mergeCell ref="X399:AC399"/>
    <mergeCell ref="J401:W401"/>
    <mergeCell ref="J376:W376"/>
    <mergeCell ref="X376:AC376"/>
    <mergeCell ref="C377:D377"/>
    <mergeCell ref="A375:B377"/>
    <mergeCell ref="A373:B374"/>
    <mergeCell ref="C373:D373"/>
    <mergeCell ref="E373:F374"/>
    <mergeCell ref="G373:W373"/>
    <mergeCell ref="C374:D374"/>
    <mergeCell ref="A400:B403"/>
    <mergeCell ref="C400:D400"/>
    <mergeCell ref="E400:F403"/>
    <mergeCell ref="G400:W400"/>
    <mergeCell ref="X400:AC400"/>
    <mergeCell ref="C401:D401"/>
    <mergeCell ref="C403:D403"/>
    <mergeCell ref="G403:I403"/>
    <mergeCell ref="J403:W403"/>
    <mergeCell ref="X403:AC403"/>
    <mergeCell ref="G365:I365"/>
    <mergeCell ref="J365:W365"/>
    <mergeCell ref="X365:AC365"/>
    <mergeCell ref="A364:B366"/>
    <mergeCell ref="C364:D364"/>
    <mergeCell ref="G364:W364"/>
    <mergeCell ref="C376:D376"/>
    <mergeCell ref="G376:I376"/>
    <mergeCell ref="C372:D372"/>
    <mergeCell ref="A392:B393"/>
    <mergeCell ref="A394:B399"/>
    <mergeCell ref="C394:D394"/>
    <mergeCell ref="E394:F399"/>
    <mergeCell ref="G394:W394"/>
    <mergeCell ref="X394:AC394"/>
    <mergeCell ref="C395:D395"/>
    <mergeCell ref="G395:I395"/>
    <mergeCell ref="C399:D399"/>
    <mergeCell ref="G399:I399"/>
    <mergeCell ref="A390:B391"/>
    <mergeCell ref="C390:D391"/>
    <mergeCell ref="E390:F391"/>
    <mergeCell ref="G390:H391"/>
    <mergeCell ref="I390:W391"/>
    <mergeCell ref="G367:W367"/>
    <mergeCell ref="X367:AC367"/>
    <mergeCell ref="C375:D375"/>
    <mergeCell ref="E375:F377"/>
    <mergeCell ref="A378:B379"/>
    <mergeCell ref="X375:AC375"/>
    <mergeCell ref="C398:D398"/>
    <mergeCell ref="X397:AC397"/>
    <mergeCell ref="A270:B271"/>
    <mergeCell ref="C270:W271"/>
    <mergeCell ref="X270:AC271"/>
    <mergeCell ref="A275:B276"/>
    <mergeCell ref="C275:D276"/>
    <mergeCell ref="E275:F276"/>
    <mergeCell ref="G275:H276"/>
    <mergeCell ref="I275:W276"/>
    <mergeCell ref="X275:AC276"/>
    <mergeCell ref="X303:AC303"/>
    <mergeCell ref="C311:D311"/>
    <mergeCell ref="E311:F313"/>
    <mergeCell ref="G311:W311"/>
    <mergeCell ref="X311:AC311"/>
    <mergeCell ref="J313:W313"/>
    <mergeCell ref="X313:AC313"/>
    <mergeCell ref="A323:B324"/>
    <mergeCell ref="A277:B278"/>
    <mergeCell ref="A287:B289"/>
    <mergeCell ref="C287:D287"/>
    <mergeCell ref="E287:F289"/>
    <mergeCell ref="G287:W287"/>
    <mergeCell ref="X287:AC287"/>
    <mergeCell ref="A301:B302"/>
    <mergeCell ref="C301:AK302"/>
    <mergeCell ref="A303:B308"/>
    <mergeCell ref="C303:D303"/>
    <mergeCell ref="E303:F308"/>
    <mergeCell ref="G303:W303"/>
    <mergeCell ref="J292:W292"/>
    <mergeCell ref="X292:AC292"/>
    <mergeCell ref="AD292:AI292"/>
    <mergeCell ref="E224:F225"/>
    <mergeCell ref="C360:D360"/>
    <mergeCell ref="G360:I360"/>
    <mergeCell ref="G280:I280"/>
    <mergeCell ref="X355:AC355"/>
    <mergeCell ref="C356:D356"/>
    <mergeCell ref="G356:I356"/>
    <mergeCell ref="J356:W356"/>
    <mergeCell ref="C359:D359"/>
    <mergeCell ref="X360:AC360"/>
    <mergeCell ref="G358:I358"/>
    <mergeCell ref="X356:AC356"/>
    <mergeCell ref="C357:D357"/>
    <mergeCell ref="G357:I357"/>
    <mergeCell ref="J357:W357"/>
    <mergeCell ref="X357:AC357"/>
    <mergeCell ref="C358:D358"/>
    <mergeCell ref="C282:D282"/>
    <mergeCell ref="G282:I282"/>
    <mergeCell ref="J282:W282"/>
    <mergeCell ref="X282:AC282"/>
    <mergeCell ref="C327:D327"/>
    <mergeCell ref="G259:I259"/>
    <mergeCell ref="G258:I258"/>
    <mergeCell ref="J258:W258"/>
    <mergeCell ref="X258:AC258"/>
    <mergeCell ref="G255:I255"/>
    <mergeCell ref="X255:AC255"/>
    <mergeCell ref="X224:AC224"/>
    <mergeCell ref="C226:W227"/>
    <mergeCell ref="C288:D288"/>
    <mergeCell ref="G288:I288"/>
    <mergeCell ref="X219:AC219"/>
    <mergeCell ref="X254:AC254"/>
    <mergeCell ref="X221:AC221"/>
    <mergeCell ref="X216:AC216"/>
    <mergeCell ref="A252:B253"/>
    <mergeCell ref="A226:B227"/>
    <mergeCell ref="A250:B251"/>
    <mergeCell ref="C218:D218"/>
    <mergeCell ref="X250:AC251"/>
    <mergeCell ref="J225:W225"/>
    <mergeCell ref="C219:D219"/>
    <mergeCell ref="C250:D251"/>
    <mergeCell ref="E250:F251"/>
    <mergeCell ref="A224:B225"/>
    <mergeCell ref="AD226:AI227"/>
    <mergeCell ref="G250:H251"/>
    <mergeCell ref="J255:W255"/>
    <mergeCell ref="G219:I219"/>
    <mergeCell ref="X218:AC218"/>
    <mergeCell ref="C221:D221"/>
    <mergeCell ref="X226:AC227"/>
    <mergeCell ref="C255:D255"/>
    <mergeCell ref="G254:W254"/>
    <mergeCell ref="C222:D222"/>
    <mergeCell ref="G222:W222"/>
    <mergeCell ref="X222:AC222"/>
    <mergeCell ref="AD222:AI222"/>
    <mergeCell ref="C223:D223"/>
    <mergeCell ref="G223:I223"/>
    <mergeCell ref="J223:W223"/>
    <mergeCell ref="X223:AC223"/>
    <mergeCell ref="AD223:AI223"/>
    <mergeCell ref="A212:B213"/>
    <mergeCell ref="C212:D212"/>
    <mergeCell ref="E212:F213"/>
    <mergeCell ref="G212:W212"/>
    <mergeCell ref="J211:W211"/>
    <mergeCell ref="X212:AC212"/>
    <mergeCell ref="A214:B216"/>
    <mergeCell ref="C214:D214"/>
    <mergeCell ref="E214:F216"/>
    <mergeCell ref="G214:W214"/>
    <mergeCell ref="C215:D215"/>
    <mergeCell ref="G215:I215"/>
    <mergeCell ref="C216:D216"/>
    <mergeCell ref="J215:W215"/>
    <mergeCell ref="X211:AC211"/>
    <mergeCell ref="X215:AC215"/>
    <mergeCell ref="C206:D206"/>
    <mergeCell ref="E206:F211"/>
    <mergeCell ref="A206:B211"/>
    <mergeCell ref="X193:AC194"/>
    <mergeCell ref="C204:AK205"/>
    <mergeCell ref="C207:D207"/>
    <mergeCell ref="G207:I207"/>
    <mergeCell ref="AJ193:AK194"/>
    <mergeCell ref="C202:D203"/>
    <mergeCell ref="E202:F203"/>
    <mergeCell ref="G202:H203"/>
    <mergeCell ref="C210:D210"/>
    <mergeCell ref="G210:I210"/>
    <mergeCell ref="J210:W210"/>
    <mergeCell ref="X210:AC210"/>
    <mergeCell ref="X208:AC208"/>
    <mergeCell ref="X202:AC203"/>
    <mergeCell ref="C211:D211"/>
    <mergeCell ref="G211:I211"/>
    <mergeCell ref="I202:W203"/>
    <mergeCell ref="X207:AC207"/>
    <mergeCell ref="J207:W207"/>
    <mergeCell ref="C209:D209"/>
    <mergeCell ref="G209:I209"/>
    <mergeCell ref="AD208:AI208"/>
    <mergeCell ref="AD209:AI209"/>
    <mergeCell ref="AJ206:AK206"/>
    <mergeCell ref="AJ207:AK207"/>
    <mergeCell ref="X209:AC209"/>
    <mergeCell ref="G206:W206"/>
    <mergeCell ref="X206:AC206"/>
    <mergeCell ref="C208:D208"/>
    <mergeCell ref="G208:I208"/>
    <mergeCell ref="J208:W208"/>
    <mergeCell ref="G191:I191"/>
    <mergeCell ref="J191:W191"/>
    <mergeCell ref="G187:W187"/>
    <mergeCell ref="X191:AC191"/>
    <mergeCell ref="E190:F191"/>
    <mergeCell ref="C185:D185"/>
    <mergeCell ref="G185:I185"/>
    <mergeCell ref="J185:W185"/>
    <mergeCell ref="X185:AC185"/>
    <mergeCell ref="C188:D188"/>
    <mergeCell ref="G188:I188"/>
    <mergeCell ref="J188:W188"/>
    <mergeCell ref="X188:AC188"/>
    <mergeCell ref="C182:D182"/>
    <mergeCell ref="G182:I182"/>
    <mergeCell ref="J182:W182"/>
    <mergeCell ref="X181:AC181"/>
    <mergeCell ref="G183:I183"/>
    <mergeCell ref="X182:AC182"/>
    <mergeCell ref="X183:AC183"/>
    <mergeCell ref="X186:AC186"/>
    <mergeCell ref="C186:D186"/>
    <mergeCell ref="G190:W190"/>
    <mergeCell ref="J172:W172"/>
    <mergeCell ref="G170:I170"/>
    <mergeCell ref="J170:W170"/>
    <mergeCell ref="A176:B178"/>
    <mergeCell ref="C176:D176"/>
    <mergeCell ref="E176:F178"/>
    <mergeCell ref="G176:W176"/>
    <mergeCell ref="X176:AC176"/>
    <mergeCell ref="G178:I178"/>
    <mergeCell ref="J178:W178"/>
    <mergeCell ref="X178:AC178"/>
    <mergeCell ref="C178:D178"/>
    <mergeCell ref="C179:D179"/>
    <mergeCell ref="E179:F186"/>
    <mergeCell ref="G179:W179"/>
    <mergeCell ref="G180:I180"/>
    <mergeCell ref="G181:I181"/>
    <mergeCell ref="X180:AC180"/>
    <mergeCell ref="J180:W180"/>
    <mergeCell ref="C180:D180"/>
    <mergeCell ref="C181:D181"/>
    <mergeCell ref="C177:D177"/>
    <mergeCell ref="G177:I177"/>
    <mergeCell ref="J177:W177"/>
    <mergeCell ref="X177:AC177"/>
    <mergeCell ref="J181:W181"/>
    <mergeCell ref="C183:D183"/>
    <mergeCell ref="X184:AC184"/>
    <mergeCell ref="J183:W183"/>
    <mergeCell ref="C184:D184"/>
    <mergeCell ref="G171:I171"/>
    <mergeCell ref="X171:AC171"/>
    <mergeCell ref="D149:F149"/>
    <mergeCell ref="X144:AC144"/>
    <mergeCell ref="G155:W155"/>
    <mergeCell ref="A165:B166"/>
    <mergeCell ref="D159:F159"/>
    <mergeCell ref="G159:W159"/>
    <mergeCell ref="A157:C159"/>
    <mergeCell ref="C163:D164"/>
    <mergeCell ref="E163:F164"/>
    <mergeCell ref="X159:AC159"/>
    <mergeCell ref="A160:C160"/>
    <mergeCell ref="A167:B172"/>
    <mergeCell ref="C167:D167"/>
    <mergeCell ref="E167:F172"/>
    <mergeCell ref="G167:W167"/>
    <mergeCell ref="A163:B164"/>
    <mergeCell ref="J169:W169"/>
    <mergeCell ref="G163:H164"/>
    <mergeCell ref="I163:W164"/>
    <mergeCell ref="J171:W171"/>
    <mergeCell ref="G169:I169"/>
    <mergeCell ref="X167:AC167"/>
    <mergeCell ref="C168:D168"/>
    <mergeCell ref="G168:I168"/>
    <mergeCell ref="X168:AC168"/>
    <mergeCell ref="J168:W168"/>
    <mergeCell ref="C170:D170"/>
    <mergeCell ref="X169:AC169"/>
    <mergeCell ref="D160:W160"/>
    <mergeCell ref="X172:AC172"/>
    <mergeCell ref="C172:D172"/>
    <mergeCell ref="G172:I172"/>
    <mergeCell ref="D138:F138"/>
    <mergeCell ref="G138:W138"/>
    <mergeCell ref="X138:AC138"/>
    <mergeCell ref="D140:F140"/>
    <mergeCell ref="A173:B175"/>
    <mergeCell ref="C169:D169"/>
    <mergeCell ref="C173:D173"/>
    <mergeCell ref="E173:F175"/>
    <mergeCell ref="G173:W173"/>
    <mergeCell ref="X173:AC173"/>
    <mergeCell ref="G156:W156"/>
    <mergeCell ref="A143:C146"/>
    <mergeCell ref="D143:F143"/>
    <mergeCell ref="G143:W143"/>
    <mergeCell ref="X143:AC143"/>
    <mergeCell ref="D144:F144"/>
    <mergeCell ref="A154:C156"/>
    <mergeCell ref="D154:F154"/>
    <mergeCell ref="G154:W154"/>
    <mergeCell ref="X154:AC154"/>
    <mergeCell ref="X155:AC155"/>
    <mergeCell ref="D156:F156"/>
    <mergeCell ref="D155:F155"/>
    <mergeCell ref="X156:AC156"/>
    <mergeCell ref="X157:AC157"/>
    <mergeCell ref="G149:W149"/>
    <mergeCell ref="A147:C151"/>
    <mergeCell ref="D147:F147"/>
    <mergeCell ref="G147:W147"/>
    <mergeCell ref="X147:AC147"/>
    <mergeCell ref="D148:F148"/>
    <mergeCell ref="G148:W148"/>
    <mergeCell ref="D116:F116"/>
    <mergeCell ref="G116:W116"/>
    <mergeCell ref="X116:AC116"/>
    <mergeCell ref="X125:AC126"/>
    <mergeCell ref="D115:F115"/>
    <mergeCell ref="G115:W115"/>
    <mergeCell ref="X115:AC115"/>
    <mergeCell ref="D123:F123"/>
    <mergeCell ref="G123:W123"/>
    <mergeCell ref="D145:F145"/>
    <mergeCell ref="G145:W145"/>
    <mergeCell ref="X145:AC145"/>
    <mergeCell ref="D146:F146"/>
    <mergeCell ref="G146:W146"/>
    <mergeCell ref="X146:AC146"/>
    <mergeCell ref="D150:F150"/>
    <mergeCell ref="G150:W150"/>
    <mergeCell ref="G139:W139"/>
    <mergeCell ref="D137:F137"/>
    <mergeCell ref="D130:F130"/>
    <mergeCell ref="G130:W130"/>
    <mergeCell ref="X130:AC130"/>
    <mergeCell ref="X132:AC132"/>
    <mergeCell ref="X133:AC133"/>
    <mergeCell ref="X136:AC136"/>
    <mergeCell ref="G132:W132"/>
    <mergeCell ref="D131:F131"/>
    <mergeCell ref="D136:F136"/>
    <mergeCell ref="G136:W136"/>
    <mergeCell ref="D139:F139"/>
    <mergeCell ref="G140:W140"/>
    <mergeCell ref="D141:F141"/>
    <mergeCell ref="G107:W107"/>
    <mergeCell ref="D109:F109"/>
    <mergeCell ref="X94:AC94"/>
    <mergeCell ref="D95:F95"/>
    <mergeCell ref="G95:W95"/>
    <mergeCell ref="X95:AC95"/>
    <mergeCell ref="D98:F98"/>
    <mergeCell ref="G98:W98"/>
    <mergeCell ref="X98:AC98"/>
    <mergeCell ref="D99:F99"/>
    <mergeCell ref="G99:W99"/>
    <mergeCell ref="X99:AC99"/>
    <mergeCell ref="X108:AC108"/>
    <mergeCell ref="X93:AC93"/>
    <mergeCell ref="X139:AC139"/>
    <mergeCell ref="X140:AC140"/>
    <mergeCell ref="G134:W134"/>
    <mergeCell ref="X134:AC134"/>
    <mergeCell ref="D110:F110"/>
    <mergeCell ref="G110:W110"/>
    <mergeCell ref="X110:AC110"/>
    <mergeCell ref="D111:F111"/>
    <mergeCell ref="G111:W111"/>
    <mergeCell ref="X111:AC111"/>
    <mergeCell ref="X123:AC123"/>
    <mergeCell ref="D118:F118"/>
    <mergeCell ref="G118:W118"/>
    <mergeCell ref="X118:AC118"/>
    <mergeCell ref="D119:F119"/>
    <mergeCell ref="G129:W129"/>
    <mergeCell ref="D134:F134"/>
    <mergeCell ref="G120:W120"/>
    <mergeCell ref="X81:AC81"/>
    <mergeCell ref="A82:C82"/>
    <mergeCell ref="X76:AC76"/>
    <mergeCell ref="D77:F77"/>
    <mergeCell ref="G77:W77"/>
    <mergeCell ref="X107:AC107"/>
    <mergeCell ref="G96:W96"/>
    <mergeCell ref="X96:AC96"/>
    <mergeCell ref="D97:F97"/>
    <mergeCell ref="G97:W97"/>
    <mergeCell ref="X97:AC97"/>
    <mergeCell ref="D96:F96"/>
    <mergeCell ref="D93:F93"/>
    <mergeCell ref="G93:W93"/>
    <mergeCell ref="G109:W109"/>
    <mergeCell ref="X113:AC113"/>
    <mergeCell ref="X87:AC87"/>
    <mergeCell ref="D88:F88"/>
    <mergeCell ref="G88:W88"/>
    <mergeCell ref="G101:W101"/>
    <mergeCell ref="X101:AC101"/>
    <mergeCell ref="D102:F102"/>
    <mergeCell ref="G102:W102"/>
    <mergeCell ref="X102:AC102"/>
    <mergeCell ref="D103:F103"/>
    <mergeCell ref="G103:W103"/>
    <mergeCell ref="X103:AC103"/>
    <mergeCell ref="X112:AC112"/>
    <mergeCell ref="D113:F113"/>
    <mergeCell ref="G113:W113"/>
    <mergeCell ref="X109:AC109"/>
    <mergeCell ref="D107:F107"/>
    <mergeCell ref="A43:C44"/>
    <mergeCell ref="D43:F44"/>
    <mergeCell ref="G43:W44"/>
    <mergeCell ref="X43:AC44"/>
    <mergeCell ref="D67:F67"/>
    <mergeCell ref="G67:W67"/>
    <mergeCell ref="X48:AC48"/>
    <mergeCell ref="D50:F50"/>
    <mergeCell ref="G50:W50"/>
    <mergeCell ref="X50:AC50"/>
    <mergeCell ref="D51:F51"/>
    <mergeCell ref="G51:W51"/>
    <mergeCell ref="X51:AC51"/>
    <mergeCell ref="D49:F49"/>
    <mergeCell ref="G49:W49"/>
    <mergeCell ref="X49:AC49"/>
    <mergeCell ref="X55:AC55"/>
    <mergeCell ref="G56:W56"/>
    <mergeCell ref="X56:AC56"/>
    <mergeCell ref="D60:F60"/>
    <mergeCell ref="G60:W60"/>
    <mergeCell ref="G47:W47"/>
    <mergeCell ref="X63:AC63"/>
    <mergeCell ref="A63:C68"/>
    <mergeCell ref="G59:W59"/>
    <mergeCell ref="A119:C121"/>
    <mergeCell ref="A114:C118"/>
    <mergeCell ref="D117:F117"/>
    <mergeCell ref="G117:W117"/>
    <mergeCell ref="X117:AC117"/>
    <mergeCell ref="D135:F135"/>
    <mergeCell ref="G135:W135"/>
    <mergeCell ref="X135:AC135"/>
    <mergeCell ref="A129:C135"/>
    <mergeCell ref="A285:B286"/>
    <mergeCell ref="C285:D285"/>
    <mergeCell ref="E285:F286"/>
    <mergeCell ref="G285:W285"/>
    <mergeCell ref="X285:AC285"/>
    <mergeCell ref="A290:B293"/>
    <mergeCell ref="C290:D290"/>
    <mergeCell ref="E290:F293"/>
    <mergeCell ref="G290:W290"/>
    <mergeCell ref="X290:AC290"/>
    <mergeCell ref="X293:AC293"/>
    <mergeCell ref="D129:F129"/>
    <mergeCell ref="D132:F132"/>
    <mergeCell ref="D133:F133"/>
    <mergeCell ref="G133:W133"/>
    <mergeCell ref="G125:W126"/>
    <mergeCell ref="X121:AC121"/>
    <mergeCell ref="D120:F120"/>
    <mergeCell ref="X129:AC129"/>
    <mergeCell ref="X160:AC160"/>
    <mergeCell ref="C258:D258"/>
    <mergeCell ref="E254:F259"/>
    <mergeCell ref="D114:F114"/>
    <mergeCell ref="X71:AC71"/>
    <mergeCell ref="AD82:AI82"/>
    <mergeCell ref="AD84:AI85"/>
    <mergeCell ref="AD67:AI67"/>
    <mergeCell ref="AD68:AI68"/>
    <mergeCell ref="AD109:AI109"/>
    <mergeCell ref="AD107:AI107"/>
    <mergeCell ref="AD108:AI108"/>
    <mergeCell ref="D87:F87"/>
    <mergeCell ref="G87:W87"/>
    <mergeCell ref="X72:AC72"/>
    <mergeCell ref="D69:F69"/>
    <mergeCell ref="D86:F86"/>
    <mergeCell ref="G86:W86"/>
    <mergeCell ref="X86:AC86"/>
    <mergeCell ref="D91:F91"/>
    <mergeCell ref="G91:W91"/>
    <mergeCell ref="X91:AC91"/>
    <mergeCell ref="D92:F92"/>
    <mergeCell ref="G92:W92"/>
    <mergeCell ref="X92:AC92"/>
    <mergeCell ref="X88:AC88"/>
    <mergeCell ref="D89:F89"/>
    <mergeCell ref="D94:F94"/>
    <mergeCell ref="G94:W94"/>
    <mergeCell ref="G72:W72"/>
    <mergeCell ref="X77:AC77"/>
    <mergeCell ref="D104:F104"/>
    <mergeCell ref="G104:W104"/>
    <mergeCell ref="X104:AC104"/>
    <mergeCell ref="D105:F105"/>
    <mergeCell ref="X90:AC90"/>
    <mergeCell ref="A74:C74"/>
    <mergeCell ref="D74:F74"/>
    <mergeCell ref="G74:W74"/>
    <mergeCell ref="X74:AC74"/>
    <mergeCell ref="A84:C85"/>
    <mergeCell ref="D84:F85"/>
    <mergeCell ref="AD97:AI97"/>
    <mergeCell ref="AD95:AI95"/>
    <mergeCell ref="AD129:AI129"/>
    <mergeCell ref="AD132:AI132"/>
    <mergeCell ref="AD120:AI120"/>
    <mergeCell ref="AD130:AI130"/>
    <mergeCell ref="D82:W82"/>
    <mergeCell ref="X82:AC82"/>
    <mergeCell ref="D76:F76"/>
    <mergeCell ref="G76:W76"/>
    <mergeCell ref="A93:C97"/>
    <mergeCell ref="A104:C113"/>
    <mergeCell ref="G105:W105"/>
    <mergeCell ref="X105:AC105"/>
    <mergeCell ref="D106:F106"/>
    <mergeCell ref="G106:W106"/>
    <mergeCell ref="X106:AC106"/>
    <mergeCell ref="G84:W85"/>
    <mergeCell ref="X84:AC85"/>
    <mergeCell ref="A75:C75"/>
    <mergeCell ref="D75:F75"/>
    <mergeCell ref="G75:W75"/>
    <mergeCell ref="X75:AC75"/>
    <mergeCell ref="D81:F81"/>
    <mergeCell ref="G81:W81"/>
    <mergeCell ref="AD106:AI106"/>
    <mergeCell ref="AD110:AI110"/>
    <mergeCell ref="AD111:AI111"/>
    <mergeCell ref="G119:W119"/>
    <mergeCell ref="X119:AC119"/>
    <mergeCell ref="D121:F121"/>
    <mergeCell ref="G121:W121"/>
    <mergeCell ref="AD167:AI167"/>
    <mergeCell ref="X163:AC164"/>
    <mergeCell ref="AD98:AI98"/>
    <mergeCell ref="AD99:AI99"/>
    <mergeCell ref="A69:C69"/>
    <mergeCell ref="AD52:AI52"/>
    <mergeCell ref="AD53:AI53"/>
    <mergeCell ref="AD54:AI54"/>
    <mergeCell ref="AD57:AI57"/>
    <mergeCell ref="AD58:AI58"/>
    <mergeCell ref="AD69:AI69"/>
    <mergeCell ref="AD70:AI70"/>
    <mergeCell ref="AD75:AI75"/>
    <mergeCell ref="AD76:AI76"/>
    <mergeCell ref="AD91:AI91"/>
    <mergeCell ref="AD122:AI122"/>
    <mergeCell ref="AD123:AI123"/>
    <mergeCell ref="X59:AC59"/>
    <mergeCell ref="A87:C92"/>
    <mergeCell ref="A70:C71"/>
    <mergeCell ref="A86:C86"/>
    <mergeCell ref="G89:W89"/>
    <mergeCell ref="X89:AC89"/>
    <mergeCell ref="D90:F90"/>
    <mergeCell ref="G90:W90"/>
    <mergeCell ref="AD154:AI154"/>
    <mergeCell ref="AD50:AI50"/>
    <mergeCell ref="AD51:AI51"/>
    <mergeCell ref="AD100:AI100"/>
    <mergeCell ref="AD60:AI60"/>
    <mergeCell ref="AD61:AI61"/>
    <mergeCell ref="AD59:AI59"/>
    <mergeCell ref="AD74:AI74"/>
    <mergeCell ref="AD92:AI92"/>
    <mergeCell ref="AD93:AI93"/>
    <mergeCell ref="AD94:AI94"/>
    <mergeCell ref="AD86:AI86"/>
    <mergeCell ref="AD96:AI96"/>
    <mergeCell ref="C699:D699"/>
    <mergeCell ref="G699:I699"/>
    <mergeCell ref="J699:W699"/>
    <mergeCell ref="X699:AC699"/>
    <mergeCell ref="C682:D682"/>
    <mergeCell ref="C674:D674"/>
    <mergeCell ref="G674:I674"/>
    <mergeCell ref="J674:W674"/>
    <mergeCell ref="X674:AC674"/>
    <mergeCell ref="J682:W682"/>
    <mergeCell ref="C422:D422"/>
    <mergeCell ref="G422:I422"/>
    <mergeCell ref="J422:W422"/>
    <mergeCell ref="X422:AC422"/>
    <mergeCell ref="G424:I424"/>
    <mergeCell ref="X424:AC424"/>
    <mergeCell ref="AD104:AI104"/>
    <mergeCell ref="AD105:AI105"/>
    <mergeCell ref="D122:F122"/>
    <mergeCell ref="J426:W426"/>
    <mergeCell ref="AD156:AI156"/>
    <mergeCell ref="AD146:AI146"/>
    <mergeCell ref="AD135:AI135"/>
    <mergeCell ref="AD125:AI126"/>
    <mergeCell ref="AD136:AI136"/>
    <mergeCell ref="X158:AC158"/>
    <mergeCell ref="X149:AC149"/>
    <mergeCell ref="G175:I175"/>
    <mergeCell ref="J175:W175"/>
    <mergeCell ref="X175:AC175"/>
    <mergeCell ref="AD168:AI168"/>
    <mergeCell ref="AD179:AI179"/>
    <mergeCell ref="AD180:AI180"/>
    <mergeCell ref="AD47:AI47"/>
    <mergeCell ref="AD48:AI48"/>
    <mergeCell ref="AD49:AI49"/>
    <mergeCell ref="AD71:AI71"/>
    <mergeCell ref="AD55:AI55"/>
    <mergeCell ref="AD56:AI56"/>
    <mergeCell ref="AD66:AI66"/>
    <mergeCell ref="AD64:AI64"/>
    <mergeCell ref="AD63:AI63"/>
    <mergeCell ref="AD87:AI87"/>
    <mergeCell ref="AD88:AI88"/>
    <mergeCell ref="AD101:AI101"/>
    <mergeCell ref="AD102:AI102"/>
    <mergeCell ref="AD77:AI77"/>
    <mergeCell ref="AD81:AI81"/>
    <mergeCell ref="AD78:AI78"/>
    <mergeCell ref="AD89:AI89"/>
    <mergeCell ref="AD90:AI90"/>
    <mergeCell ref="G128:W128"/>
    <mergeCell ref="AD113:AI113"/>
    <mergeCell ref="AD114:AI114"/>
    <mergeCell ref="AD116:AI116"/>
    <mergeCell ref="AD117:AI117"/>
    <mergeCell ref="AD118:AI118"/>
    <mergeCell ref="AD119:AI119"/>
    <mergeCell ref="AD121:AI121"/>
    <mergeCell ref="AD147:AI147"/>
    <mergeCell ref="AD141:AI141"/>
    <mergeCell ref="AD143:AI143"/>
    <mergeCell ref="AD144:AI144"/>
    <mergeCell ref="AD145:AI145"/>
    <mergeCell ref="AD139:AI139"/>
    <mergeCell ref="AD140:AI140"/>
    <mergeCell ref="AD150:AI150"/>
    <mergeCell ref="AD151:AI151"/>
    <mergeCell ref="G122:W122"/>
    <mergeCell ref="X122:AC122"/>
    <mergeCell ref="AD115:AI115"/>
    <mergeCell ref="X120:AC120"/>
    <mergeCell ref="G114:W114"/>
    <mergeCell ref="X114:AC114"/>
    <mergeCell ref="G141:W141"/>
    <mergeCell ref="X141:AC141"/>
    <mergeCell ref="X150:AC150"/>
    <mergeCell ref="G137:W137"/>
    <mergeCell ref="X137:AC137"/>
    <mergeCell ref="X148:AC148"/>
    <mergeCell ref="AD112:AI112"/>
    <mergeCell ref="AD103:AI103"/>
    <mergeCell ref="AD137:AI137"/>
    <mergeCell ref="AD138:AI138"/>
    <mergeCell ref="AD134:AI134"/>
    <mergeCell ref="AD133:AI133"/>
    <mergeCell ref="AD148:AI148"/>
    <mergeCell ref="AD149:AI149"/>
    <mergeCell ref="AD170:AI170"/>
    <mergeCell ref="AD171:AI171"/>
    <mergeCell ref="AD169:AI169"/>
    <mergeCell ref="X127:AC127"/>
    <mergeCell ref="AD181:AI181"/>
    <mergeCell ref="AD173:AI173"/>
    <mergeCell ref="AD172:AI172"/>
    <mergeCell ref="AD155:AI155"/>
    <mergeCell ref="AD127:AI127"/>
    <mergeCell ref="AD128:AI128"/>
    <mergeCell ref="X128:AC128"/>
    <mergeCell ref="X179:AC179"/>
    <mergeCell ref="AD157:AI157"/>
    <mergeCell ref="AD158:AI158"/>
    <mergeCell ref="AD159:AI159"/>
    <mergeCell ref="AD163:AI164"/>
    <mergeCell ref="C165:AK166"/>
    <mergeCell ref="D158:F158"/>
    <mergeCell ref="G158:W158"/>
    <mergeCell ref="D157:F157"/>
    <mergeCell ref="G157:W157"/>
    <mergeCell ref="AJ142:AK142"/>
    <mergeCell ref="X170:AC170"/>
    <mergeCell ref="C171:D171"/>
    <mergeCell ref="C174:D174"/>
    <mergeCell ref="G174:I174"/>
    <mergeCell ref="J174:W174"/>
    <mergeCell ref="X174:AC174"/>
    <mergeCell ref="C175:D175"/>
    <mergeCell ref="AD254:AI254"/>
    <mergeCell ref="AD225:AI225"/>
    <mergeCell ref="X225:AC225"/>
    <mergeCell ref="AD224:AI224"/>
    <mergeCell ref="J259:W259"/>
    <mergeCell ref="J256:W256"/>
    <mergeCell ref="AD210:AI210"/>
    <mergeCell ref="AD211:AI211"/>
    <mergeCell ref="AD212:AI212"/>
    <mergeCell ref="AD193:AI194"/>
    <mergeCell ref="AD202:AI203"/>
    <mergeCell ref="AD206:AI206"/>
    <mergeCell ref="AD207:AI207"/>
    <mergeCell ref="AD174:AI174"/>
    <mergeCell ref="AD175:AI175"/>
    <mergeCell ref="AD176:AI176"/>
    <mergeCell ref="AD177:AI177"/>
    <mergeCell ref="AD178:AI178"/>
    <mergeCell ref="AD190:AI190"/>
    <mergeCell ref="AD187:AI187"/>
    <mergeCell ref="AD189:AI189"/>
    <mergeCell ref="E222:F223"/>
    <mergeCell ref="AD221:AI221"/>
    <mergeCell ref="AD184:AI184"/>
    <mergeCell ref="X190:AC190"/>
    <mergeCell ref="AD192:AI192"/>
    <mergeCell ref="AD191:AI191"/>
    <mergeCell ref="AD183:AI183"/>
    <mergeCell ref="AD188:AI188"/>
    <mergeCell ref="AD186:AI186"/>
    <mergeCell ref="AD185:AI185"/>
    <mergeCell ref="AD182:AI182"/>
    <mergeCell ref="AD368:AI368"/>
    <mergeCell ref="AD369:AI369"/>
    <mergeCell ref="AD370:AI370"/>
    <mergeCell ref="AJ315:AK315"/>
    <mergeCell ref="AJ358:AK358"/>
    <mergeCell ref="AJ359:AK359"/>
    <mergeCell ref="AD262:AI262"/>
    <mergeCell ref="C252:AK253"/>
    <mergeCell ref="AD267:AI267"/>
    <mergeCell ref="C224:D224"/>
    <mergeCell ref="AD258:AI258"/>
    <mergeCell ref="AD259:AI259"/>
    <mergeCell ref="AD260:AI260"/>
    <mergeCell ref="AD261:AI261"/>
    <mergeCell ref="AD266:AI266"/>
    <mergeCell ref="AD263:AI263"/>
    <mergeCell ref="AD264:AI264"/>
    <mergeCell ref="AD265:AI265"/>
    <mergeCell ref="AD255:AI255"/>
    <mergeCell ref="AD256:AI256"/>
    <mergeCell ref="AD257:AI257"/>
    <mergeCell ref="AD250:AI251"/>
    <mergeCell ref="C225:D225"/>
    <mergeCell ref="C189:D189"/>
    <mergeCell ref="G189:I189"/>
    <mergeCell ref="I250:W251"/>
    <mergeCell ref="AJ258:AK258"/>
    <mergeCell ref="X364:AC364"/>
    <mergeCell ref="X363:AC363"/>
    <mergeCell ref="AJ371:AK371"/>
    <mergeCell ref="AJ269:AK269"/>
    <mergeCell ref="AJ351:AK352"/>
    <mergeCell ref="AJ355:AK355"/>
    <mergeCell ref="AJ356:AK356"/>
    <mergeCell ref="AJ357:AK357"/>
    <mergeCell ref="AJ286:AK286"/>
    <mergeCell ref="AJ279:AK279"/>
    <mergeCell ref="AJ282:AK282"/>
    <mergeCell ref="AD285:AI285"/>
    <mergeCell ref="AD284:AI284"/>
    <mergeCell ref="AJ284:AK284"/>
    <mergeCell ref="AD283:AI283"/>
    <mergeCell ref="AJ283:AK283"/>
    <mergeCell ref="AD287:AI287"/>
    <mergeCell ref="AD311:AI311"/>
    <mergeCell ref="AJ311:AK311"/>
    <mergeCell ref="AD337:AI337"/>
    <mergeCell ref="X362:AC362"/>
    <mergeCell ref="AJ309:AK309"/>
    <mergeCell ref="X315:AC315"/>
    <mergeCell ref="AD315:AI315"/>
    <mergeCell ref="J284:W284"/>
    <mergeCell ref="X284:AC284"/>
    <mergeCell ref="C283:D283"/>
    <mergeCell ref="G283:I283"/>
    <mergeCell ref="J283:W283"/>
    <mergeCell ref="X283:AC283"/>
    <mergeCell ref="C289:D289"/>
    <mergeCell ref="AJ420:AK420"/>
    <mergeCell ref="AJ421:AK421"/>
    <mergeCell ref="AD270:AI271"/>
    <mergeCell ref="AD269:AI269"/>
    <mergeCell ref="G421:I421"/>
    <mergeCell ref="X257:AC257"/>
    <mergeCell ref="G257:I257"/>
    <mergeCell ref="J598:W598"/>
    <mergeCell ref="AD479:AI479"/>
    <mergeCell ref="AD477:AI477"/>
    <mergeCell ref="X478:AC478"/>
    <mergeCell ref="X535:AC535"/>
    <mergeCell ref="J565:W565"/>
    <mergeCell ref="J548:W548"/>
    <mergeCell ref="X548:AC548"/>
    <mergeCell ref="AD548:AI548"/>
    <mergeCell ref="G550:I550"/>
    <mergeCell ref="G552:W552"/>
    <mergeCell ref="X552:AC552"/>
    <mergeCell ref="AD552:AI552"/>
    <mergeCell ref="AD440:AI440"/>
    <mergeCell ref="AD518:AI518"/>
    <mergeCell ref="AD519:AI519"/>
    <mergeCell ref="AD520:AI520"/>
    <mergeCell ref="AD439:AI439"/>
    <mergeCell ref="C581:D581"/>
    <mergeCell ref="X582:AC582"/>
    <mergeCell ref="J586:W586"/>
    <mergeCell ref="C591:D591"/>
    <mergeCell ref="G591:I591"/>
    <mergeCell ref="G593:I593"/>
    <mergeCell ref="X594:AC594"/>
    <mergeCell ref="C257:D257"/>
    <mergeCell ref="C256:D256"/>
    <mergeCell ref="X256:AC256"/>
    <mergeCell ref="G256:I256"/>
    <mergeCell ref="J288:W288"/>
    <mergeCell ref="X288:AC288"/>
    <mergeCell ref="C304:D304"/>
    <mergeCell ref="G304:I304"/>
    <mergeCell ref="J304:W304"/>
    <mergeCell ref="X304:AC304"/>
    <mergeCell ref="C378:W379"/>
    <mergeCell ref="X378:AC379"/>
    <mergeCell ref="X377:AC377"/>
    <mergeCell ref="C361:D361"/>
    <mergeCell ref="E361:F363"/>
    <mergeCell ref="G361:W361"/>
    <mergeCell ref="X361:AC361"/>
    <mergeCell ref="C362:D362"/>
    <mergeCell ref="J362:W362"/>
    <mergeCell ref="C286:D286"/>
    <mergeCell ref="G286:I286"/>
    <mergeCell ref="J286:W286"/>
    <mergeCell ref="X286:AC286"/>
    <mergeCell ref="C284:D284"/>
    <mergeCell ref="G284:I284"/>
    <mergeCell ref="C700:D700"/>
    <mergeCell ref="C616:D616"/>
    <mergeCell ref="G616:I616"/>
    <mergeCell ref="X620:AC620"/>
    <mergeCell ref="C622:D622"/>
    <mergeCell ref="X617:AC617"/>
    <mergeCell ref="X619:AC619"/>
    <mergeCell ref="J616:W616"/>
    <mergeCell ref="G636:W636"/>
    <mergeCell ref="C661:D661"/>
    <mergeCell ref="C637:D637"/>
    <mergeCell ref="G621:I621"/>
    <mergeCell ref="E623:F627"/>
    <mergeCell ref="G667:I667"/>
    <mergeCell ref="J667:W667"/>
    <mergeCell ref="C670:D670"/>
    <mergeCell ref="X670:AC670"/>
    <mergeCell ref="C669:D669"/>
    <mergeCell ref="G669:I669"/>
    <mergeCell ref="G675:I675"/>
    <mergeCell ref="C668:D668"/>
    <mergeCell ref="G668:I668"/>
    <mergeCell ref="J668:W668"/>
    <mergeCell ref="X668:AC668"/>
    <mergeCell ref="X671:AC671"/>
    <mergeCell ref="C672:D672"/>
    <mergeCell ref="G670:I670"/>
    <mergeCell ref="X672:AC672"/>
    <mergeCell ref="J669:W669"/>
    <mergeCell ref="J670:W670"/>
    <mergeCell ref="C631:D631"/>
    <mergeCell ref="G631:I631"/>
    <mergeCell ref="C621:D621"/>
    <mergeCell ref="J484:W484"/>
    <mergeCell ref="X484:AC484"/>
    <mergeCell ref="AD595:AI595"/>
    <mergeCell ref="AD585:AI585"/>
    <mergeCell ref="AD586:AI586"/>
    <mergeCell ref="AD589:AI589"/>
    <mergeCell ref="AD590:AI590"/>
    <mergeCell ref="X593:AC593"/>
    <mergeCell ref="E584:F586"/>
    <mergeCell ref="C592:D592"/>
    <mergeCell ref="C596:D596"/>
    <mergeCell ref="C586:D586"/>
    <mergeCell ref="C589:D589"/>
    <mergeCell ref="C585:D585"/>
    <mergeCell ref="C584:D584"/>
    <mergeCell ref="X584:AC584"/>
    <mergeCell ref="X583:AC583"/>
    <mergeCell ref="C587:D587"/>
    <mergeCell ref="E587:F591"/>
    <mergeCell ref="C597:D597"/>
    <mergeCell ref="G597:W597"/>
    <mergeCell ref="X579:AC579"/>
    <mergeCell ref="G603:W603"/>
    <mergeCell ref="E603:F604"/>
    <mergeCell ref="C600:D600"/>
    <mergeCell ref="G600:I600"/>
    <mergeCell ref="J600:W600"/>
    <mergeCell ref="C601:D601"/>
    <mergeCell ref="C521:D521"/>
    <mergeCell ref="J537:W537"/>
    <mergeCell ref="C547:D547"/>
    <mergeCell ref="AD720:AI720"/>
    <mergeCell ref="X698:AC698"/>
    <mergeCell ref="AD684:AI685"/>
    <mergeCell ref="AD719:AI719"/>
    <mergeCell ref="AD705:AI705"/>
    <mergeCell ref="AD706:AI706"/>
    <mergeCell ref="AD700:AI700"/>
    <mergeCell ref="AD701:AI701"/>
    <mergeCell ref="G701:I701"/>
    <mergeCell ref="J701:W701"/>
    <mergeCell ref="X700:AC700"/>
    <mergeCell ref="G700:I700"/>
    <mergeCell ref="J700:W700"/>
    <mergeCell ref="X701:AC701"/>
    <mergeCell ref="AD702:AI702"/>
    <mergeCell ref="AD698:AI698"/>
    <mergeCell ref="AD699:AI699"/>
    <mergeCell ref="G710:I710"/>
    <mergeCell ref="J710:W710"/>
    <mergeCell ref="G713:I713"/>
    <mergeCell ref="J713:W713"/>
    <mergeCell ref="G715:I715"/>
    <mergeCell ref="J715:W715"/>
    <mergeCell ref="G714:W714"/>
    <mergeCell ref="AD703:AI703"/>
    <mergeCell ref="X711:AC711"/>
    <mergeCell ref="G718:I718"/>
    <mergeCell ref="J720:W720"/>
    <mergeCell ref="X710:AC710"/>
    <mergeCell ref="AD704:AI704"/>
    <mergeCell ref="AD693:AI694"/>
    <mergeCell ref="G717:I717"/>
    <mergeCell ref="AD787:AI787"/>
    <mergeCell ref="AD788:AI788"/>
    <mergeCell ref="AD789:AI789"/>
    <mergeCell ref="AD739:AI739"/>
    <mergeCell ref="AD740:AI740"/>
    <mergeCell ref="AD741:AI741"/>
    <mergeCell ref="AD742:AI742"/>
    <mergeCell ref="AD743:AI743"/>
    <mergeCell ref="AD744:AI744"/>
    <mergeCell ref="AD745:AI745"/>
    <mergeCell ref="AD746:AI746"/>
    <mergeCell ref="AD752:AI752"/>
    <mergeCell ref="AD753:AI753"/>
    <mergeCell ref="AD759:AI759"/>
    <mergeCell ref="AD754:AI754"/>
    <mergeCell ref="AD755:AI755"/>
    <mergeCell ref="AD756:AI756"/>
    <mergeCell ref="AD757:AI757"/>
    <mergeCell ref="AD761:AI761"/>
    <mergeCell ref="AD782:AI782"/>
    <mergeCell ref="AD783:AI783"/>
    <mergeCell ref="AD784:AI784"/>
    <mergeCell ref="AD775:AI775"/>
    <mergeCell ref="AD776:AI776"/>
    <mergeCell ref="AD777:AI777"/>
    <mergeCell ref="AD778:AI778"/>
    <mergeCell ref="AD779:AI779"/>
    <mergeCell ref="AD780:AI780"/>
    <mergeCell ref="AD781:AI781"/>
    <mergeCell ref="AD785:AI785"/>
    <mergeCell ref="AD748:AI748"/>
    <mergeCell ref="AD750:AI750"/>
    <mergeCell ref="AD792:AI792"/>
    <mergeCell ref="AD793:AI793"/>
    <mergeCell ref="AD796:AI796"/>
    <mergeCell ref="AD797:AI798"/>
    <mergeCell ref="AD812:AI813"/>
    <mergeCell ref="AD816:AI816"/>
    <mergeCell ref="AD817:AI817"/>
    <mergeCell ref="AD818:AI818"/>
    <mergeCell ref="AD819:AI819"/>
    <mergeCell ref="AD822:AI822"/>
    <mergeCell ref="AD820:AI820"/>
    <mergeCell ref="AD821:AI821"/>
    <mergeCell ref="AD823:AI823"/>
    <mergeCell ref="C856:AK857"/>
    <mergeCell ref="C821:D821"/>
    <mergeCell ref="G821:I821"/>
    <mergeCell ref="J821:W821"/>
    <mergeCell ref="G793:W793"/>
    <mergeCell ref="J817:W817"/>
    <mergeCell ref="G812:H813"/>
    <mergeCell ref="J796:W796"/>
    <mergeCell ref="G820:I820"/>
    <mergeCell ref="G827:I827"/>
    <mergeCell ref="X837:AC837"/>
    <mergeCell ref="AD836:AI836"/>
    <mergeCell ref="AJ842:AK843"/>
    <mergeCell ref="AJ835:AK835"/>
    <mergeCell ref="AJ839:AK839"/>
    <mergeCell ref="AJ830:AK830"/>
    <mergeCell ref="G834:W834"/>
    <mergeCell ref="G792:I792"/>
    <mergeCell ref="J792:W792"/>
    <mergeCell ref="AD837:AI837"/>
    <mergeCell ref="X860:AC860"/>
    <mergeCell ref="AD873:AI873"/>
    <mergeCell ref="AD838:AI838"/>
    <mergeCell ref="X873:AC873"/>
    <mergeCell ref="AD862:AI862"/>
    <mergeCell ref="AD863:AI863"/>
    <mergeCell ref="AD864:AI864"/>
    <mergeCell ref="AD865:AI865"/>
    <mergeCell ref="AD866:AI866"/>
    <mergeCell ref="AD867:AI867"/>
    <mergeCell ref="AD868:AI868"/>
    <mergeCell ref="AD871:AI871"/>
    <mergeCell ref="X840:AC840"/>
    <mergeCell ref="AD840:AI840"/>
    <mergeCell ref="X824:AC824"/>
    <mergeCell ref="X871:AC871"/>
    <mergeCell ref="X868:AC868"/>
    <mergeCell ref="AD1019:AI1019"/>
    <mergeCell ref="AD988:AI988"/>
    <mergeCell ref="AD1018:AI1018"/>
    <mergeCell ref="G988:I988"/>
    <mergeCell ref="G1005:H1006"/>
    <mergeCell ref="I1005:W1006"/>
    <mergeCell ref="X1005:AC1006"/>
    <mergeCell ref="G973:I973"/>
    <mergeCell ref="J973:W973"/>
    <mergeCell ref="AD974:AI974"/>
    <mergeCell ref="AD882:AI882"/>
    <mergeCell ref="AD875:AI875"/>
    <mergeCell ref="AD876:AI876"/>
    <mergeCell ref="AD874:AI874"/>
    <mergeCell ref="AD878:AI878"/>
    <mergeCell ref="AD879:AI879"/>
    <mergeCell ref="AD886:AI887"/>
    <mergeCell ref="AD883:AI883"/>
    <mergeCell ref="AD884:AI884"/>
    <mergeCell ref="AD885:AI885"/>
    <mergeCell ref="AD881:AI881"/>
    <mergeCell ref="AD962:AI963"/>
    <mergeCell ref="AD966:AI966"/>
    <mergeCell ref="AD971:AI971"/>
    <mergeCell ref="AD895:AI896"/>
    <mergeCell ref="X875:AC875"/>
    <mergeCell ref="AD880:AI880"/>
    <mergeCell ref="X950:AC950"/>
    <mergeCell ref="X922:AC922"/>
    <mergeCell ref="AD924:AI924"/>
    <mergeCell ref="AD925:AI925"/>
    <mergeCell ref="AD920:AI920"/>
    <mergeCell ref="AD979:AI979"/>
    <mergeCell ref="AD981:AI981"/>
    <mergeCell ref="AD967:AI967"/>
    <mergeCell ref="AD972:AI972"/>
    <mergeCell ref="X973:AC973"/>
    <mergeCell ref="X1012:AC1012"/>
    <mergeCell ref="J1011:W1011"/>
    <mergeCell ref="X1011:AC1011"/>
    <mergeCell ref="J984:W984"/>
    <mergeCell ref="X984:AC984"/>
    <mergeCell ref="AD1005:AI1006"/>
    <mergeCell ref="AD984:AI984"/>
    <mergeCell ref="AD983:AI983"/>
    <mergeCell ref="J979:W979"/>
    <mergeCell ref="X979:AC979"/>
    <mergeCell ref="G985:W985"/>
    <mergeCell ref="G976:I976"/>
    <mergeCell ref="J976:W976"/>
    <mergeCell ref="X976:AC976"/>
    <mergeCell ref="G977:W977"/>
    <mergeCell ref="X977:AC977"/>
    <mergeCell ref="AD976:AI976"/>
    <mergeCell ref="AD982:AI982"/>
    <mergeCell ref="J988:W988"/>
    <mergeCell ref="J982:W982"/>
    <mergeCell ref="X982:AC982"/>
    <mergeCell ref="G984:I984"/>
    <mergeCell ref="AD975:AI975"/>
    <mergeCell ref="C1007:AK1008"/>
    <mergeCell ref="G970:I970"/>
    <mergeCell ref="J970:W970"/>
    <mergeCell ref="G1011:I1011"/>
    <mergeCell ref="AD1198:AI1198"/>
    <mergeCell ref="AD1199:AI1199"/>
    <mergeCell ref="AD1200:AI1200"/>
    <mergeCell ref="AD1202:AI1202"/>
    <mergeCell ref="AD1203:AI1203"/>
    <mergeCell ref="AD1116:AI1116"/>
    <mergeCell ref="AD1026:AI1027"/>
    <mergeCell ref="AD1039:AI1040"/>
    <mergeCell ref="AD1043:AI1043"/>
    <mergeCell ref="AD1044:AI1044"/>
    <mergeCell ref="AD1055:AI1055"/>
    <mergeCell ref="AD1056:AI1056"/>
    <mergeCell ref="AD1051:AI1051"/>
    <mergeCell ref="AD1052:AI1052"/>
    <mergeCell ref="AD1045:AI1045"/>
    <mergeCell ref="AD1046:AI1046"/>
    <mergeCell ref="AD1047:AI1047"/>
    <mergeCell ref="AD1048:AI1048"/>
    <mergeCell ref="AD1049:AI1049"/>
    <mergeCell ref="AD1050:AI1050"/>
    <mergeCell ref="AD1053:AI1053"/>
    <mergeCell ref="AD1074:AI1074"/>
    <mergeCell ref="AD1078:AI1078"/>
    <mergeCell ref="C1041:AK1042"/>
    <mergeCell ref="AJ1082:AK1082"/>
    <mergeCell ref="AJ1074:AK1074"/>
    <mergeCell ref="C1075:D1075"/>
    <mergeCell ref="G1075:I1075"/>
    <mergeCell ref="J1075:W1075"/>
    <mergeCell ref="X1075:AC1075"/>
    <mergeCell ref="AD1075:AI1075"/>
    <mergeCell ref="AJ1075:AK1075"/>
    <mergeCell ref="AD1351:AI1351"/>
    <mergeCell ref="AD1352:AI1352"/>
    <mergeCell ref="AD1353:AI1353"/>
    <mergeCell ref="AD1310:AI1310"/>
    <mergeCell ref="AD1337:AI1337"/>
    <mergeCell ref="AD1338:AI1338"/>
    <mergeCell ref="AD1339:AI1339"/>
    <mergeCell ref="AD1340:AI1340"/>
    <mergeCell ref="AD1311:AI1311"/>
    <mergeCell ref="AD1341:AI1341"/>
    <mergeCell ref="AD1312:AI1312"/>
    <mergeCell ref="AD1273:AI1273"/>
    <mergeCell ref="AD1275:AI1275"/>
    <mergeCell ref="AD1276:AI1276"/>
    <mergeCell ref="AD1277:AI1277"/>
    <mergeCell ref="AD1263:AI1263"/>
    <mergeCell ref="AD1264:AI1264"/>
    <mergeCell ref="AD1265:AI1265"/>
    <mergeCell ref="AD1266:AI1266"/>
    <mergeCell ref="AD1267:AI1267"/>
    <mergeCell ref="AD1268:AI1268"/>
    <mergeCell ref="AD1269:AI1269"/>
    <mergeCell ref="AD1270:AI1270"/>
    <mergeCell ref="AD1271:AI1271"/>
    <mergeCell ref="AD1272:AI1272"/>
    <mergeCell ref="AJ47:AK47"/>
    <mergeCell ref="AJ48:AK48"/>
    <mergeCell ref="AJ49:AK49"/>
    <mergeCell ref="AJ50:AK50"/>
    <mergeCell ref="AJ51:AK51"/>
    <mergeCell ref="AJ52:AK52"/>
    <mergeCell ref="AJ53:AK53"/>
    <mergeCell ref="AJ54:AK54"/>
    <mergeCell ref="AJ55:AK55"/>
    <mergeCell ref="AJ56:AK56"/>
    <mergeCell ref="AJ57:AK57"/>
    <mergeCell ref="AJ59:AK59"/>
    <mergeCell ref="AJ58:AK58"/>
    <mergeCell ref="AJ60:AK60"/>
    <mergeCell ref="AJ61:AK61"/>
    <mergeCell ref="AJ63:AK63"/>
    <mergeCell ref="AJ64:AK64"/>
    <mergeCell ref="AJ78:AK78"/>
    <mergeCell ref="AJ72:AK72"/>
    <mergeCell ref="AJ94:AK94"/>
    <mergeCell ref="AJ95:AK95"/>
    <mergeCell ref="AJ96:AK96"/>
    <mergeCell ref="AJ97:AK97"/>
    <mergeCell ref="AJ98:AK98"/>
    <mergeCell ref="AJ103:AK103"/>
    <mergeCell ref="AJ104:AK104"/>
    <mergeCell ref="AJ105:AK105"/>
    <mergeCell ref="AJ70:AK70"/>
    <mergeCell ref="AJ71:AK71"/>
    <mergeCell ref="AJ74:AK74"/>
    <mergeCell ref="AJ75:AK75"/>
    <mergeCell ref="AJ76:AK76"/>
    <mergeCell ref="AJ77:AK77"/>
    <mergeCell ref="AJ81:AK81"/>
    <mergeCell ref="AJ82:AK82"/>
    <mergeCell ref="AJ84:AK85"/>
    <mergeCell ref="AJ100:AK100"/>
    <mergeCell ref="AJ88:AK88"/>
    <mergeCell ref="AJ89:AK89"/>
    <mergeCell ref="AJ90:AK90"/>
    <mergeCell ref="AJ91:AK91"/>
    <mergeCell ref="AJ92:AK92"/>
    <mergeCell ref="AJ93:AK93"/>
    <mergeCell ref="AJ86:AK86"/>
    <mergeCell ref="AJ87:AK87"/>
    <mergeCell ref="AJ102:AK102"/>
    <mergeCell ref="AJ116:AK116"/>
    <mergeCell ref="AJ117:AK117"/>
    <mergeCell ref="AJ122:AK122"/>
    <mergeCell ref="AJ123:AK123"/>
    <mergeCell ref="AJ129:AK129"/>
    <mergeCell ref="AJ127:AK127"/>
    <mergeCell ref="AJ128:AK128"/>
    <mergeCell ref="AJ99:AK99"/>
    <mergeCell ref="AJ135:AK135"/>
    <mergeCell ref="AJ125:AK126"/>
    <mergeCell ref="AJ101:AK101"/>
    <mergeCell ref="AJ106:AK106"/>
    <mergeCell ref="AJ107:AK107"/>
    <mergeCell ref="AJ108:AK108"/>
    <mergeCell ref="AJ136:AK136"/>
    <mergeCell ref="AJ137:AK137"/>
    <mergeCell ref="AJ124:AK124"/>
    <mergeCell ref="AJ130:AK130"/>
    <mergeCell ref="AJ118:AK118"/>
    <mergeCell ref="AJ119:AK119"/>
    <mergeCell ref="AJ121:AK121"/>
    <mergeCell ref="AJ132:AK132"/>
    <mergeCell ref="AJ133:AK133"/>
    <mergeCell ref="AJ120:AK120"/>
    <mergeCell ref="AJ109:AK109"/>
    <mergeCell ref="AJ111:AK111"/>
    <mergeCell ref="AJ112:AK112"/>
    <mergeCell ref="AJ113:AK113"/>
    <mergeCell ref="AJ114:AK114"/>
    <mergeCell ref="AJ134:AK134"/>
    <mergeCell ref="AJ110:AK110"/>
    <mergeCell ref="AJ115:AK115"/>
    <mergeCell ref="AJ171:AK171"/>
    <mergeCell ref="AJ139:AK139"/>
    <mergeCell ref="AJ140:AK140"/>
    <mergeCell ref="AJ141:AK141"/>
    <mergeCell ref="AJ143:AK143"/>
    <mergeCell ref="AJ173:AK173"/>
    <mergeCell ref="AJ172:AK172"/>
    <mergeCell ref="AJ144:AK144"/>
    <mergeCell ref="AJ145:AK145"/>
    <mergeCell ref="AJ146:AK146"/>
    <mergeCell ref="AJ147:AK147"/>
    <mergeCell ref="AJ148:AK148"/>
    <mergeCell ref="AJ149:AK149"/>
    <mergeCell ref="AJ150:AK150"/>
    <mergeCell ref="AJ155:AK155"/>
    <mergeCell ref="AJ153:AK153"/>
    <mergeCell ref="AJ151:AK151"/>
    <mergeCell ref="AJ154:AK154"/>
    <mergeCell ref="AJ179:AK179"/>
    <mergeCell ref="AJ180:AK180"/>
    <mergeCell ref="AJ181:AK181"/>
    <mergeCell ref="AJ182:AK182"/>
    <mergeCell ref="AJ183:AK183"/>
    <mergeCell ref="AJ184:AK184"/>
    <mergeCell ref="AJ186:AK186"/>
    <mergeCell ref="AJ190:AK190"/>
    <mergeCell ref="AJ191:AK191"/>
    <mergeCell ref="AJ187:AK187"/>
    <mergeCell ref="AJ189:AK189"/>
    <mergeCell ref="AJ192:AK192"/>
    <mergeCell ref="AJ202:AK203"/>
    <mergeCell ref="AJ156:AK156"/>
    <mergeCell ref="AJ221:AK221"/>
    <mergeCell ref="AJ188:AK188"/>
    <mergeCell ref="AJ152:AK152"/>
    <mergeCell ref="AJ208:AK208"/>
    <mergeCell ref="AJ157:AK157"/>
    <mergeCell ref="AJ158:AK158"/>
    <mergeCell ref="AJ159:AK159"/>
    <mergeCell ref="AJ160:AK160"/>
    <mergeCell ref="AJ163:AK164"/>
    <mergeCell ref="AJ174:AK174"/>
    <mergeCell ref="AJ175:AK175"/>
    <mergeCell ref="AJ176:AK176"/>
    <mergeCell ref="AJ177:AK177"/>
    <mergeCell ref="AJ178:AK178"/>
    <mergeCell ref="AJ167:AK167"/>
    <mergeCell ref="AJ168:AK168"/>
    <mergeCell ref="AJ169:AK169"/>
    <mergeCell ref="AJ170:AK170"/>
    <mergeCell ref="AJ185:AK185"/>
    <mergeCell ref="AJ209:AK209"/>
    <mergeCell ref="AJ210:AK210"/>
    <mergeCell ref="AJ211:AK211"/>
    <mergeCell ref="AJ212:AK212"/>
    <mergeCell ref="AJ213:AK213"/>
    <mergeCell ref="AJ266:AK266"/>
    <mergeCell ref="AJ262:AK262"/>
    <mergeCell ref="AJ263:AK263"/>
    <mergeCell ref="AJ264:AK264"/>
    <mergeCell ref="AJ267:AK267"/>
    <mergeCell ref="AJ214:AK214"/>
    <mergeCell ref="AJ215:AK215"/>
    <mergeCell ref="AJ216:AK216"/>
    <mergeCell ref="AJ217:AK217"/>
    <mergeCell ref="AJ218:AK218"/>
    <mergeCell ref="AJ219:AK219"/>
    <mergeCell ref="AJ226:AK227"/>
    <mergeCell ref="AJ225:AK225"/>
    <mergeCell ref="AJ259:AK259"/>
    <mergeCell ref="AJ265:AK265"/>
    <mergeCell ref="AJ220:AK220"/>
    <mergeCell ref="AJ222:AK222"/>
    <mergeCell ref="AJ223:AK223"/>
    <mergeCell ref="AJ260:AK260"/>
    <mergeCell ref="AJ261:AK261"/>
    <mergeCell ref="AJ364:AK364"/>
    <mergeCell ref="AJ365:AK365"/>
    <mergeCell ref="AJ250:AK251"/>
    <mergeCell ref="AJ254:AK254"/>
    <mergeCell ref="AJ255:AK255"/>
    <mergeCell ref="AJ256:AK256"/>
    <mergeCell ref="AJ257:AK257"/>
    <mergeCell ref="AD372:AI372"/>
    <mergeCell ref="AD371:AI371"/>
    <mergeCell ref="AD427:AI427"/>
    <mergeCell ref="AD419:AI419"/>
    <mergeCell ref="AD397:AI397"/>
    <mergeCell ref="AD398:AI398"/>
    <mergeCell ref="AD399:AI399"/>
    <mergeCell ref="AD400:AI400"/>
    <mergeCell ref="AD406:AI406"/>
    <mergeCell ref="AD424:AI424"/>
    <mergeCell ref="AD407:AI407"/>
    <mergeCell ref="AD362:AI362"/>
    <mergeCell ref="AJ425:AK425"/>
    <mergeCell ref="AD413:AI413"/>
    <mergeCell ref="AD361:AI361"/>
    <mergeCell ref="AD351:AI352"/>
    <mergeCell ref="AD355:AI355"/>
    <mergeCell ref="AD356:AI356"/>
    <mergeCell ref="AD358:AI358"/>
    <mergeCell ref="AD359:AI359"/>
    <mergeCell ref="AD286:AI286"/>
    <mergeCell ref="C481:D481"/>
    <mergeCell ref="J479:W479"/>
    <mergeCell ref="AJ360:AK360"/>
    <mergeCell ref="AJ361:AK361"/>
    <mergeCell ref="AJ275:AK276"/>
    <mergeCell ref="AJ281:AK281"/>
    <mergeCell ref="AJ285:AK285"/>
    <mergeCell ref="AJ437:AK437"/>
    <mergeCell ref="AJ438:AK438"/>
    <mergeCell ref="AJ439:AK439"/>
    <mergeCell ref="AJ440:AK440"/>
    <mergeCell ref="AJ441:AK441"/>
    <mergeCell ref="AJ442:AK442"/>
    <mergeCell ref="AJ409:AK409"/>
    <mergeCell ref="AJ410:AK410"/>
    <mergeCell ref="AJ411:AK411"/>
    <mergeCell ref="AJ373:AK373"/>
    <mergeCell ref="AJ374:AK374"/>
    <mergeCell ref="AJ375:AK375"/>
    <mergeCell ref="AJ376:AK376"/>
    <mergeCell ref="AJ443:AK443"/>
    <mergeCell ref="AD431:AI431"/>
    <mergeCell ref="AJ422:AK422"/>
    <mergeCell ref="C325:AK326"/>
    <mergeCell ref="AD438:AI438"/>
    <mergeCell ref="AD360:AI360"/>
    <mergeCell ref="AD281:AI281"/>
    <mergeCell ref="AD416:AI416"/>
    <mergeCell ref="AD420:AI420"/>
    <mergeCell ref="AJ423:AK423"/>
    <mergeCell ref="AJ424:AK424"/>
    <mergeCell ref="AJ434:AK435"/>
    <mergeCell ref="C482:D482"/>
    <mergeCell ref="G482:I482"/>
    <mergeCell ref="J482:W482"/>
    <mergeCell ref="AD483:AI483"/>
    <mergeCell ref="AD494:AI494"/>
    <mergeCell ref="G518:I518"/>
    <mergeCell ref="J518:W518"/>
    <mergeCell ref="J490:W490"/>
    <mergeCell ref="AD487:AI487"/>
    <mergeCell ref="G492:W492"/>
    <mergeCell ref="C494:D494"/>
    <mergeCell ref="C489:D489"/>
    <mergeCell ref="AD482:AI482"/>
    <mergeCell ref="E492:F494"/>
    <mergeCell ref="AJ494:AK494"/>
    <mergeCell ref="AJ489:AK489"/>
    <mergeCell ref="AJ490:AK490"/>
    <mergeCell ref="AD491:AI491"/>
    <mergeCell ref="AD492:AI492"/>
    <mergeCell ref="C493:D493"/>
    <mergeCell ref="X488:AC488"/>
    <mergeCell ref="G489:I489"/>
    <mergeCell ref="AD495:AI496"/>
    <mergeCell ref="AD513:AI514"/>
    <mergeCell ref="AD517:AI517"/>
    <mergeCell ref="G484:I484"/>
    <mergeCell ref="G659:I659"/>
    <mergeCell ref="AD486:AI486"/>
    <mergeCell ref="AD436:AI436"/>
    <mergeCell ref="AD437:AI437"/>
    <mergeCell ref="AD489:AI489"/>
    <mergeCell ref="AD490:AI490"/>
    <mergeCell ref="AJ658:AK658"/>
    <mergeCell ref="AJ636:AK636"/>
    <mergeCell ref="AJ634:AK634"/>
    <mergeCell ref="AJ603:AK603"/>
    <mergeCell ref="AD480:AI480"/>
    <mergeCell ref="AD481:AI481"/>
    <mergeCell ref="AJ485:AK485"/>
    <mergeCell ref="AJ486:AK486"/>
    <mergeCell ref="AJ487:AK487"/>
    <mergeCell ref="AJ488:AK488"/>
    <mergeCell ref="AJ495:AK496"/>
    <mergeCell ref="AJ492:AK492"/>
    <mergeCell ref="AJ517:AK517"/>
    <mergeCell ref="C515:AK516"/>
    <mergeCell ref="AJ518:AK518"/>
    <mergeCell ref="AJ482:AK482"/>
    <mergeCell ref="AJ483:AK483"/>
    <mergeCell ref="AD488:AI488"/>
    <mergeCell ref="AD521:AI521"/>
    <mergeCell ref="C535:D535"/>
    <mergeCell ref="AD634:AI634"/>
    <mergeCell ref="X634:AC634"/>
    <mergeCell ref="C604:D604"/>
    <mergeCell ref="AJ629:AK629"/>
    <mergeCell ref="AJ602:AK602"/>
    <mergeCell ref="C612:AK613"/>
    <mergeCell ref="C635:D635"/>
    <mergeCell ref="AD616:AI616"/>
    <mergeCell ref="AD626:AI626"/>
    <mergeCell ref="AD628:AI628"/>
    <mergeCell ref="AD620:AI620"/>
    <mergeCell ref="E620:F622"/>
    <mergeCell ref="G620:W620"/>
    <mergeCell ref="G617:I617"/>
    <mergeCell ref="J617:W617"/>
    <mergeCell ref="C619:D619"/>
    <mergeCell ref="G619:I619"/>
    <mergeCell ref="J619:W619"/>
    <mergeCell ref="AD718:AI718"/>
    <mergeCell ref="AD697:AI697"/>
    <mergeCell ref="C695:AK696"/>
    <mergeCell ref="AD709:AI709"/>
    <mergeCell ref="AD710:AI710"/>
    <mergeCell ref="AD711:AI711"/>
    <mergeCell ref="AD623:AI623"/>
    <mergeCell ref="AJ682:AK682"/>
    <mergeCell ref="AD708:AI708"/>
    <mergeCell ref="AD713:AI713"/>
    <mergeCell ref="AJ716:AK716"/>
    <mergeCell ref="AJ717:AK717"/>
    <mergeCell ref="X660:AC660"/>
    <mergeCell ref="AJ708:AK708"/>
    <mergeCell ref="E636:F638"/>
    <mergeCell ref="G637:I637"/>
    <mergeCell ref="X656:AC656"/>
    <mergeCell ref="AJ673:AK673"/>
    <mergeCell ref="AD622:AI622"/>
    <mergeCell ref="AD621:AI621"/>
    <mergeCell ref="AD668:AI668"/>
    <mergeCell ref="AD670:AI670"/>
    <mergeCell ref="AD671:AI671"/>
    <mergeCell ref="AD663:AI663"/>
    <mergeCell ref="AD661:AI661"/>
    <mergeCell ref="AD669:AI669"/>
    <mergeCell ref="AD682:AI682"/>
    <mergeCell ref="AD667:AI667"/>
    <mergeCell ref="AJ600:AK600"/>
    <mergeCell ref="AD676:AI676"/>
    <mergeCell ref="AD638:AI638"/>
    <mergeCell ref="AD659:AI659"/>
    <mergeCell ref="AD652:AI653"/>
    <mergeCell ref="AJ681:AK681"/>
    <mergeCell ref="AD677:AI677"/>
    <mergeCell ref="AD678:AI678"/>
    <mergeCell ref="AD639:AI640"/>
    <mergeCell ref="AD631:AI631"/>
    <mergeCell ref="AD610:AI611"/>
    <mergeCell ref="AD601:AI601"/>
    <mergeCell ref="AJ616:AK616"/>
    <mergeCell ref="AJ620:AK620"/>
    <mergeCell ref="AJ615:AK615"/>
    <mergeCell ref="AJ631:AK631"/>
    <mergeCell ref="AJ617:AK617"/>
    <mergeCell ref="AJ621:AK621"/>
    <mergeCell ref="AJ622:AK622"/>
    <mergeCell ref="AJ623:AK623"/>
    <mergeCell ref="AJ625:AK625"/>
    <mergeCell ref="AD618:AI618"/>
    <mergeCell ref="AJ674:AK674"/>
    <mergeCell ref="X706:AC706"/>
    <mergeCell ref="AD683:AI683"/>
    <mergeCell ref="AD681:AI681"/>
    <mergeCell ref="AD602:AI602"/>
    <mergeCell ref="AD603:AI603"/>
    <mergeCell ref="AD615:AI615"/>
    <mergeCell ref="X600:AC600"/>
    <mergeCell ref="AD581:AI581"/>
    <mergeCell ref="AD582:AI582"/>
    <mergeCell ref="AD679:AI679"/>
    <mergeCell ref="AD673:AI673"/>
    <mergeCell ref="AD617:AI617"/>
    <mergeCell ref="X638:AC638"/>
    <mergeCell ref="AD665:AI665"/>
    <mergeCell ref="AD680:AI680"/>
    <mergeCell ref="AD637:AI637"/>
    <mergeCell ref="AJ668:AK668"/>
    <mergeCell ref="AJ665:AK665"/>
    <mergeCell ref="AD656:AI656"/>
    <mergeCell ref="AD636:AI636"/>
    <mergeCell ref="AD666:AI666"/>
    <mergeCell ref="AJ672:AK672"/>
    <mergeCell ref="AD657:AI657"/>
    <mergeCell ref="AD658:AI658"/>
    <mergeCell ref="AJ604:AK604"/>
    <mergeCell ref="AJ666:AK666"/>
    <mergeCell ref="AJ683:AK683"/>
    <mergeCell ref="AJ626:AK626"/>
    <mergeCell ref="AD674:AI674"/>
    <mergeCell ref="AD662:AI662"/>
    <mergeCell ref="AD672:AI672"/>
    <mergeCell ref="G720:I720"/>
    <mergeCell ref="C719:D719"/>
    <mergeCell ref="C720:D720"/>
    <mergeCell ref="AJ709:AK709"/>
    <mergeCell ref="AJ710:AK710"/>
    <mergeCell ref="AJ703:AK703"/>
    <mergeCell ref="AJ684:AK685"/>
    <mergeCell ref="AJ697:AK697"/>
    <mergeCell ref="AJ698:AK698"/>
    <mergeCell ref="AJ699:AK699"/>
    <mergeCell ref="AJ700:AK700"/>
    <mergeCell ref="AJ711:AK711"/>
    <mergeCell ref="AJ704:AK704"/>
    <mergeCell ref="AJ705:AK705"/>
    <mergeCell ref="AJ706:AK706"/>
    <mergeCell ref="AJ707:AK707"/>
    <mergeCell ref="AJ718:AK718"/>
    <mergeCell ref="AJ720:AK720"/>
    <mergeCell ref="AD717:AI717"/>
    <mergeCell ref="AJ715:AK715"/>
    <mergeCell ref="AD714:AI714"/>
    <mergeCell ref="AD715:AI715"/>
    <mergeCell ref="AJ713:AK713"/>
    <mergeCell ref="X714:AC714"/>
    <mergeCell ref="AJ714:AK714"/>
    <mergeCell ref="X713:AC713"/>
    <mergeCell ref="AJ712:AK712"/>
    <mergeCell ref="AD716:AI716"/>
    <mergeCell ref="AD712:AI712"/>
    <mergeCell ref="AJ719:AK719"/>
    <mergeCell ref="AJ693:AK694"/>
    <mergeCell ref="AD707:AI707"/>
    <mergeCell ref="X761:AC761"/>
    <mergeCell ref="C752:D752"/>
    <mergeCell ref="J753:W753"/>
    <mergeCell ref="G750:I750"/>
    <mergeCell ref="X757:AC757"/>
    <mergeCell ref="X720:AC720"/>
    <mergeCell ref="X719:AC719"/>
    <mergeCell ref="AJ610:AK611"/>
    <mergeCell ref="AJ614:AK614"/>
    <mergeCell ref="X734:AC734"/>
    <mergeCell ref="C735:D735"/>
    <mergeCell ref="G735:I735"/>
    <mergeCell ref="J735:W735"/>
    <mergeCell ref="C738:D738"/>
    <mergeCell ref="X737:AC737"/>
    <mergeCell ref="X738:AC738"/>
    <mergeCell ref="AJ638:AK638"/>
    <mergeCell ref="C654:AK655"/>
    <mergeCell ref="AJ661:AK661"/>
    <mergeCell ref="AJ659:AK659"/>
    <mergeCell ref="AJ660:AK660"/>
    <mergeCell ref="AJ657:AK657"/>
    <mergeCell ref="AJ662:AK662"/>
    <mergeCell ref="AJ663:AK663"/>
    <mergeCell ref="AJ664:AK664"/>
    <mergeCell ref="C636:D636"/>
    <mergeCell ref="C638:D638"/>
    <mergeCell ref="AJ678:AK678"/>
    <mergeCell ref="AJ679:AK679"/>
    <mergeCell ref="AJ680:AK680"/>
    <mergeCell ref="AD675:AI675"/>
    <mergeCell ref="J637:W637"/>
    <mergeCell ref="AJ730:AK731"/>
    <mergeCell ref="AJ734:AK734"/>
    <mergeCell ref="AJ742:AK742"/>
    <mergeCell ref="AJ743:AK743"/>
    <mergeCell ref="AJ777:AK777"/>
    <mergeCell ref="AJ739:AK739"/>
    <mergeCell ref="AJ740:AK740"/>
    <mergeCell ref="AJ741:AK741"/>
    <mergeCell ref="AD762:AI763"/>
    <mergeCell ref="AD771:AI772"/>
    <mergeCell ref="C734:D734"/>
    <mergeCell ref="E734:F739"/>
    <mergeCell ref="G734:W734"/>
    <mergeCell ref="C739:D739"/>
    <mergeCell ref="E758:F758"/>
    <mergeCell ref="J750:W750"/>
    <mergeCell ref="C749:D749"/>
    <mergeCell ref="G737:I737"/>
    <mergeCell ref="C742:D742"/>
    <mergeCell ref="G742:I742"/>
    <mergeCell ref="J742:W742"/>
    <mergeCell ref="X742:AC742"/>
    <mergeCell ref="X743:AC743"/>
    <mergeCell ref="C747:D747"/>
    <mergeCell ref="X744:AC744"/>
    <mergeCell ref="C745:D745"/>
    <mergeCell ref="G738:I738"/>
    <mergeCell ref="J737:W737"/>
    <mergeCell ref="J738:W738"/>
    <mergeCell ref="C761:D761"/>
    <mergeCell ref="AJ749:AK749"/>
    <mergeCell ref="AJ750:AK750"/>
    <mergeCell ref="AJ735:AK735"/>
    <mergeCell ref="AJ736:AK736"/>
    <mergeCell ref="AJ737:AK737"/>
    <mergeCell ref="AJ738:AK738"/>
    <mergeCell ref="AD735:AI735"/>
    <mergeCell ref="AD736:AI736"/>
    <mergeCell ref="AD737:AI737"/>
    <mergeCell ref="AD738:AI738"/>
    <mergeCell ref="AJ444:AK445"/>
    <mergeCell ref="AJ824:AK824"/>
    <mergeCell ref="AJ812:AK813"/>
    <mergeCell ref="AJ816:AK816"/>
    <mergeCell ref="AJ817:AK817"/>
    <mergeCell ref="AJ818:AK818"/>
    <mergeCell ref="AJ792:AK792"/>
    <mergeCell ref="AJ793:AK793"/>
    <mergeCell ref="AJ820:AK820"/>
    <mergeCell ref="AJ821:AK821"/>
    <mergeCell ref="AJ822:AK822"/>
    <mergeCell ref="AD791:AI791"/>
    <mergeCell ref="AJ790:AK790"/>
    <mergeCell ref="AJ791:AK791"/>
    <mergeCell ref="C814:AK815"/>
    <mergeCell ref="AJ819:AK819"/>
    <mergeCell ref="AJ823:AK823"/>
    <mergeCell ref="AJ779:AK779"/>
    <mergeCell ref="AJ780:AK780"/>
    <mergeCell ref="AJ782:AK782"/>
    <mergeCell ref="AJ783:AK783"/>
    <mergeCell ref="AJ796:AK796"/>
    <mergeCell ref="AJ752:AK752"/>
    <mergeCell ref="AJ788:AK788"/>
    <mergeCell ref="AJ754:AK754"/>
    <mergeCell ref="AJ755:AK755"/>
    <mergeCell ref="AJ756:AK756"/>
    <mergeCell ref="AJ776:AK776"/>
    <mergeCell ref="AJ757:AK757"/>
    <mergeCell ref="AJ758:AK758"/>
    <mergeCell ref="AJ761:AK761"/>
    <mergeCell ref="AJ753:AK753"/>
    <mergeCell ref="AJ759:AK759"/>
    <mergeCell ref="AJ869:AK869"/>
    <mergeCell ref="AJ797:AK798"/>
    <mergeCell ref="AJ784:AK784"/>
    <mergeCell ref="AJ785:AK785"/>
    <mergeCell ref="AJ786:AK786"/>
    <mergeCell ref="AJ787:AK787"/>
    <mergeCell ref="C773:AK774"/>
    <mergeCell ref="AJ771:AK772"/>
    <mergeCell ref="AJ778:AK778"/>
    <mergeCell ref="AD824:AI824"/>
    <mergeCell ref="AD825:AI825"/>
    <mergeCell ref="AD826:AI826"/>
    <mergeCell ref="AD827:AI827"/>
    <mergeCell ref="AD828:AI828"/>
    <mergeCell ref="AD829:AI829"/>
    <mergeCell ref="AD831:AI831"/>
    <mergeCell ref="AD835:AI835"/>
    <mergeCell ref="AD830:AI830"/>
    <mergeCell ref="AD834:AI834"/>
    <mergeCell ref="AD842:AI843"/>
    <mergeCell ref="AD854:AI855"/>
    <mergeCell ref="AD839:AI839"/>
    <mergeCell ref="AD833:AI833"/>
    <mergeCell ref="AJ1052:AK1052"/>
    <mergeCell ref="AJ1053:AK1053"/>
    <mergeCell ref="AD910:AI910"/>
    <mergeCell ref="AD911:AI911"/>
    <mergeCell ref="AD913:AI913"/>
    <mergeCell ref="AJ899:AK899"/>
    <mergeCell ref="AJ886:AK887"/>
    <mergeCell ref="AJ882:AK882"/>
    <mergeCell ref="AJ895:AK896"/>
    <mergeCell ref="AJ878:AK878"/>
    <mergeCell ref="AJ879:AK879"/>
    <mergeCell ref="AD1009:AI1009"/>
    <mergeCell ref="AD1010:AI1010"/>
    <mergeCell ref="AD1011:AI1011"/>
    <mergeCell ref="AD1012:AI1012"/>
    <mergeCell ref="AD1013:AI1013"/>
    <mergeCell ref="AD1014:AI1014"/>
    <mergeCell ref="AD1015:AI1015"/>
    <mergeCell ref="AD1016:AI1016"/>
    <mergeCell ref="AD1017:AI1017"/>
    <mergeCell ref="AD1020:AI1020"/>
    <mergeCell ref="AD1021:AI1021"/>
    <mergeCell ref="AD1022:AI1022"/>
    <mergeCell ref="AD948:AI948"/>
    <mergeCell ref="AD951:AI951"/>
    <mergeCell ref="AD942:AI942"/>
    <mergeCell ref="AJ972:AK972"/>
    <mergeCell ref="AD1023:AI1023"/>
    <mergeCell ref="AJ973:AK973"/>
    <mergeCell ref="AJ962:AK963"/>
    <mergeCell ref="AD991:AI992"/>
    <mergeCell ref="AD977:AI977"/>
    <mergeCell ref="AJ1054:AK1054"/>
    <mergeCell ref="AD1154:AI1154"/>
    <mergeCell ref="AJ1107:AK1107"/>
    <mergeCell ref="C968:D968"/>
    <mergeCell ref="AJ1043:AK1043"/>
    <mergeCell ref="AJ1044:AK1044"/>
    <mergeCell ref="AJ1045:AK1045"/>
    <mergeCell ref="AJ1046:AK1046"/>
    <mergeCell ref="AJ1014:AK1014"/>
    <mergeCell ref="AJ1015:AK1015"/>
    <mergeCell ref="AJ1016:AK1016"/>
    <mergeCell ref="AJ1017:AK1017"/>
    <mergeCell ref="AJ1018:AK1018"/>
    <mergeCell ref="AJ1022:AK1022"/>
    <mergeCell ref="AJ1023:AK1023"/>
    <mergeCell ref="AJ1025:AK1025"/>
    <mergeCell ref="X1069:AC1070"/>
    <mergeCell ref="AD1148:AI1148"/>
    <mergeCell ref="AD1149:AI1149"/>
    <mergeCell ref="AD1150:AI1150"/>
    <mergeCell ref="AD1151:AI1151"/>
    <mergeCell ref="AD1152:AI1152"/>
    <mergeCell ref="AD1153:AI1153"/>
    <mergeCell ref="C1076:D1076"/>
    <mergeCell ref="G1076:I1076"/>
    <mergeCell ref="J1076:W1076"/>
    <mergeCell ref="X1076:AC1076"/>
    <mergeCell ref="AD1076:AI1076"/>
    <mergeCell ref="AD985:AI985"/>
    <mergeCell ref="AD986:AI986"/>
    <mergeCell ref="AJ1055:AK1055"/>
    <mergeCell ref="AJ1056:AK1056"/>
    <mergeCell ref="AJ1057:AK1057"/>
    <mergeCell ref="AJ1047:AK1047"/>
    <mergeCell ref="AJ1039:AK1040"/>
    <mergeCell ref="AJ1026:AK1027"/>
    <mergeCell ref="AD1057:AI1057"/>
    <mergeCell ref="AD1058:AI1058"/>
    <mergeCell ref="AD1059:AI1059"/>
    <mergeCell ref="AD1060:AI1060"/>
    <mergeCell ref="AJ1019:AK1019"/>
    <mergeCell ref="AJ1020:AK1020"/>
    <mergeCell ref="AJ1203:AK1203"/>
    <mergeCell ref="AJ1192:AK1192"/>
    <mergeCell ref="AJ1193:AK1193"/>
    <mergeCell ref="AJ1194:AK1194"/>
    <mergeCell ref="AJ1195:AK1195"/>
    <mergeCell ref="AJ1196:AK1196"/>
    <mergeCell ref="AJ1181:AK1181"/>
    <mergeCell ref="AJ1182:AK1182"/>
    <mergeCell ref="AJ1200:AK1200"/>
    <mergeCell ref="AJ1202:AK1202"/>
    <mergeCell ref="AJ1151:AK1151"/>
    <mergeCell ref="AJ1152:AK1152"/>
    <mergeCell ref="AJ1153:AK1153"/>
    <mergeCell ref="AJ1154:AK1154"/>
    <mergeCell ref="AJ1155:AK1155"/>
    <mergeCell ref="AJ1183:AK1183"/>
    <mergeCell ref="AJ1184:AK1184"/>
    <mergeCell ref="AJ1159:AK1160"/>
    <mergeCell ref="C1179:AK1180"/>
    <mergeCell ref="AD1201:AI1201"/>
    <mergeCell ref="C1197:D1197"/>
    <mergeCell ref="G1197:I1197"/>
    <mergeCell ref="AJ1206:AK1206"/>
    <mergeCell ref="AJ1227:AK1227"/>
    <mergeCell ref="C1219:AK1220"/>
    <mergeCell ref="AD1217:AI1218"/>
    <mergeCell ref="AD1221:AI1221"/>
    <mergeCell ref="AD1222:AI1222"/>
    <mergeCell ref="AJ1221:AK1221"/>
    <mergeCell ref="AD1226:AI1226"/>
    <mergeCell ref="AD1227:AI1227"/>
    <mergeCell ref="AJ1198:AK1198"/>
    <mergeCell ref="AJ1199:AK1199"/>
    <mergeCell ref="AJ1185:AK1185"/>
    <mergeCell ref="AJ1186:AK1186"/>
    <mergeCell ref="AJ1187:AK1187"/>
    <mergeCell ref="AJ1188:AK1188"/>
    <mergeCell ref="AJ1189:AK1189"/>
    <mergeCell ref="AJ1058:AK1058"/>
    <mergeCell ref="AD1205:AI1205"/>
    <mergeCell ref="AD1206:AI1206"/>
    <mergeCell ref="AD1195:AI1195"/>
    <mergeCell ref="AD1204:AI1204"/>
    <mergeCell ref="AD1197:AI1197"/>
    <mergeCell ref="AD1158:AI1158"/>
    <mergeCell ref="AD1185:AI1185"/>
    <mergeCell ref="AD1189:AI1189"/>
    <mergeCell ref="AD1190:AI1190"/>
    <mergeCell ref="AD1191:AI1191"/>
    <mergeCell ref="AD1184:AI1184"/>
    <mergeCell ref="AD1159:AI1160"/>
    <mergeCell ref="AD1186:AI1186"/>
    <mergeCell ref="AD1187:AI1187"/>
    <mergeCell ref="AD1188:AI1188"/>
    <mergeCell ref="AJ1191:AK1191"/>
    <mergeCell ref="AD1228:AI1228"/>
    <mergeCell ref="AD1229:AI1229"/>
    <mergeCell ref="AD1240:AI1241"/>
    <mergeCell ref="AD1230:AI1230"/>
    <mergeCell ref="AD1232:AI1232"/>
    <mergeCell ref="AD1233:AI1233"/>
    <mergeCell ref="AD1234:AI1234"/>
    <mergeCell ref="AD1235:AI1235"/>
    <mergeCell ref="G1205:I1205"/>
    <mergeCell ref="J1231:W1231"/>
    <mergeCell ref="X1231:AC1231"/>
    <mergeCell ref="X1222:AC1222"/>
    <mergeCell ref="C1223:D1223"/>
    <mergeCell ref="G1223:I1223"/>
    <mergeCell ref="J1223:W1223"/>
    <mergeCell ref="X1223:AC1223"/>
    <mergeCell ref="C1224:D1224"/>
    <mergeCell ref="C1228:D1228"/>
    <mergeCell ref="G1228:I1228"/>
    <mergeCell ref="C1237:D1237"/>
    <mergeCell ref="AD1237:AI1237"/>
    <mergeCell ref="AD1207:AI1208"/>
    <mergeCell ref="AD1224:AI1224"/>
    <mergeCell ref="AD1223:AI1223"/>
    <mergeCell ref="AD1225:AI1225"/>
    <mergeCell ref="AJ1201:AK1201"/>
    <mergeCell ref="AD1193:AI1193"/>
    <mergeCell ref="AD1192:AI1192"/>
    <mergeCell ref="AJ1205:AK1205"/>
    <mergeCell ref="AJ1240:AK1241"/>
    <mergeCell ref="AJ1226:AK1226"/>
    <mergeCell ref="C1235:D1235"/>
    <mergeCell ref="G1235:I1235"/>
    <mergeCell ref="J1235:W1235"/>
    <mergeCell ref="X1235:AC1235"/>
    <mergeCell ref="G1237:I1237"/>
    <mergeCell ref="J1237:W1237"/>
    <mergeCell ref="AD1260:AI1260"/>
    <mergeCell ref="AD1261:AI1261"/>
    <mergeCell ref="AD1262:AI1262"/>
    <mergeCell ref="X1260:AC1260"/>
    <mergeCell ref="C1261:D1261"/>
    <mergeCell ref="G1261:I1261"/>
    <mergeCell ref="J1261:W1261"/>
    <mergeCell ref="X1261:AC1261"/>
    <mergeCell ref="X1259:AC1259"/>
    <mergeCell ref="C1260:D1260"/>
    <mergeCell ref="X1228:AC1228"/>
    <mergeCell ref="J1233:W1233"/>
    <mergeCell ref="X1233:AC1233"/>
    <mergeCell ref="C1234:D1234"/>
    <mergeCell ref="G1234:I1234"/>
    <mergeCell ref="X1255:AC1256"/>
    <mergeCell ref="C1239:D1239"/>
    <mergeCell ref="G1239:I1239"/>
    <mergeCell ref="G1236:I1236"/>
    <mergeCell ref="C1236:D1236"/>
    <mergeCell ref="G1232:W1232"/>
    <mergeCell ref="X1232:AC1232"/>
    <mergeCell ref="C1233:D1233"/>
    <mergeCell ref="G1233:I1233"/>
    <mergeCell ref="AD1360:AI1360"/>
    <mergeCell ref="AD1278:AI1278"/>
    <mergeCell ref="AD1279:AI1280"/>
    <mergeCell ref="AD1294:AI1295"/>
    <mergeCell ref="AD1298:AI1298"/>
    <mergeCell ref="AD1299:AI1299"/>
    <mergeCell ref="C1296:AK1297"/>
    <mergeCell ref="X1299:AC1299"/>
    <mergeCell ref="AJ1294:AK1295"/>
    <mergeCell ref="AJ1298:AK1298"/>
    <mergeCell ref="AJ1299:AK1299"/>
    <mergeCell ref="AD1303:AI1303"/>
    <mergeCell ref="AD1355:AI1355"/>
    <mergeCell ref="AD1345:AI1345"/>
    <mergeCell ref="AD1304:AI1304"/>
    <mergeCell ref="AD1305:AI1305"/>
    <mergeCell ref="J1301:W1301"/>
    <mergeCell ref="X1301:AC1301"/>
    <mergeCell ref="J1307:W1307"/>
    <mergeCell ref="AD1342:AI1342"/>
    <mergeCell ref="AD1343:AI1343"/>
    <mergeCell ref="AJ1359:AK1359"/>
    <mergeCell ref="AJ1360:AK1360"/>
    <mergeCell ref="AD1344:AI1344"/>
    <mergeCell ref="AD1313:AI1314"/>
    <mergeCell ref="AD1333:AI1334"/>
    <mergeCell ref="AD1346:AI1346"/>
    <mergeCell ref="AD1347:AI1347"/>
    <mergeCell ref="AD1348:AI1348"/>
    <mergeCell ref="AD1349:AI1349"/>
    <mergeCell ref="AD1354:AI1354"/>
    <mergeCell ref="AD1350:AI1350"/>
    <mergeCell ref="AJ1363:AK1363"/>
    <mergeCell ref="AJ1310:AK1310"/>
    <mergeCell ref="AJ1311:AK1311"/>
    <mergeCell ref="AJ1312:AK1312"/>
    <mergeCell ref="AJ1333:AK1334"/>
    <mergeCell ref="AJ1344:AK1344"/>
    <mergeCell ref="C1335:AK1336"/>
    <mergeCell ref="AJ1346:AK1346"/>
    <mergeCell ref="AJ1347:AK1347"/>
    <mergeCell ref="AJ1306:AK1306"/>
    <mergeCell ref="AJ1307:AK1307"/>
    <mergeCell ref="AJ1308:AK1308"/>
    <mergeCell ref="AJ1309:AK1309"/>
    <mergeCell ref="AD1306:AI1306"/>
    <mergeCell ref="AD1307:AI1307"/>
    <mergeCell ref="AD1308:AI1308"/>
    <mergeCell ref="AD1309:AI1309"/>
    <mergeCell ref="AJ1313:AK1314"/>
    <mergeCell ref="AD1363:AI1363"/>
    <mergeCell ref="G1311:I1311"/>
    <mergeCell ref="J1311:W1311"/>
    <mergeCell ref="X1311:AC1311"/>
    <mergeCell ref="C1312:D1312"/>
    <mergeCell ref="G1312:I1312"/>
    <mergeCell ref="J1312:W1312"/>
    <mergeCell ref="X1312:AC1312"/>
    <mergeCell ref="X1341:AC1341"/>
    <mergeCell ref="C1342:D1342"/>
    <mergeCell ref="G1342:I1342"/>
    <mergeCell ref="J1342:W1342"/>
    <mergeCell ref="AD1362:AI1362"/>
    <mergeCell ref="X1307:AC1307"/>
    <mergeCell ref="AJ1362:AK1362"/>
    <mergeCell ref="AJ1361:AK1361"/>
    <mergeCell ref="AJ1350:AK1350"/>
    <mergeCell ref="AJ1351:AK1351"/>
    <mergeCell ref="AJ1352:AK1352"/>
    <mergeCell ref="AJ1356:AK1356"/>
    <mergeCell ref="AJ1357:AK1357"/>
    <mergeCell ref="AJ1358:AK1358"/>
    <mergeCell ref="AJ1348:AK1348"/>
    <mergeCell ref="AJ1349:AK1349"/>
    <mergeCell ref="AJ1353:AK1353"/>
    <mergeCell ref="AJ1354:AK1354"/>
    <mergeCell ref="AJ1337:AK1337"/>
    <mergeCell ref="AJ1338:AK1338"/>
    <mergeCell ref="AJ1339:AK1339"/>
    <mergeCell ref="AJ1343:AK1343"/>
    <mergeCell ref="AJ1345:AK1345"/>
    <mergeCell ref="AJ1355:AK1355"/>
    <mergeCell ref="AJ1340:AK1340"/>
    <mergeCell ref="AJ1341:AK1341"/>
    <mergeCell ref="AJ1342:AK1342"/>
    <mergeCell ref="AJ1301:AK1301"/>
    <mergeCell ref="AJ1303:AK1303"/>
    <mergeCell ref="AJ1304:AK1304"/>
    <mergeCell ref="AJ1305:AK1305"/>
    <mergeCell ref="AD1300:AI1300"/>
    <mergeCell ref="AD1301:AI1301"/>
    <mergeCell ref="AD1302:AI1302"/>
    <mergeCell ref="AJ1300:AK1300"/>
    <mergeCell ref="AJ1263:AK1263"/>
    <mergeCell ref="AJ1264:AK1264"/>
    <mergeCell ref="AJ1265:AK1265"/>
    <mergeCell ref="AJ1266:AK1266"/>
    <mergeCell ref="AJ1302:AK1302"/>
    <mergeCell ref="AJ1267:AK1267"/>
    <mergeCell ref="AJ1268:AK1268"/>
    <mergeCell ref="AJ1269:AK1269"/>
    <mergeCell ref="AJ1012:AK1012"/>
    <mergeCell ref="AJ1013:AK1013"/>
    <mergeCell ref="AJ1116:AK1116"/>
    <mergeCell ref="AJ1149:AK1149"/>
    <mergeCell ref="AD1177:AI1178"/>
    <mergeCell ref="AJ1197:AK1197"/>
    <mergeCell ref="AD1181:AI1181"/>
    <mergeCell ref="AD1182:AI1182"/>
    <mergeCell ref="AD1183:AI1183"/>
    <mergeCell ref="AJ1150:AK1150"/>
    <mergeCell ref="AD1194:AI1194"/>
    <mergeCell ref="AJ1271:AK1271"/>
    <mergeCell ref="AJ1272:AK1272"/>
    <mergeCell ref="AJ1273:AK1273"/>
    <mergeCell ref="AJ1275:AK1275"/>
    <mergeCell ref="AJ1276:AK1276"/>
    <mergeCell ref="A15:AK15"/>
    <mergeCell ref="AB24:AJ24"/>
    <mergeCell ref="AB25:AJ25"/>
    <mergeCell ref="AB26:AJ26"/>
    <mergeCell ref="AB27:AJ27"/>
    <mergeCell ref="F35:R35"/>
    <mergeCell ref="AB35:AJ35"/>
    <mergeCell ref="AB30:AJ30"/>
    <mergeCell ref="AB32:AJ32"/>
    <mergeCell ref="AB33:AJ33"/>
    <mergeCell ref="A1:AK8"/>
    <mergeCell ref="AB18:AJ18"/>
    <mergeCell ref="A10:AK10"/>
    <mergeCell ref="AJ966:AK966"/>
    <mergeCell ref="C964:AK965"/>
    <mergeCell ref="AD968:AI968"/>
    <mergeCell ref="AD969:AI969"/>
    <mergeCell ref="AJ968:AK968"/>
    <mergeCell ref="AJ949:AK949"/>
    <mergeCell ref="AJ951:AK951"/>
    <mergeCell ref="AJ950:AK950"/>
    <mergeCell ref="X838:AC838"/>
    <mergeCell ref="AJ867:AK867"/>
    <mergeCell ref="AJ868:AK868"/>
    <mergeCell ref="AJ854:AK855"/>
    <mergeCell ref="AJ884:AK884"/>
    <mergeCell ref="AJ859:AK859"/>
    <mergeCell ref="AD869:AI869"/>
    <mergeCell ref="AB34:AJ34"/>
    <mergeCell ref="AJ933:AK934"/>
    <mergeCell ref="AJ915:AK915"/>
    <mergeCell ref="AJ828:AK828"/>
    <mergeCell ref="AJ789:AK789"/>
    <mergeCell ref="AJ862:AK862"/>
    <mergeCell ref="AJ775:AK775"/>
    <mergeCell ref="AJ762:AK763"/>
    <mergeCell ref="AD973:AI973"/>
    <mergeCell ref="C950:D950"/>
    <mergeCell ref="E950:F951"/>
    <mergeCell ref="G950:W950"/>
    <mergeCell ref="AD904:AI904"/>
    <mergeCell ref="AD905:AI905"/>
    <mergeCell ref="AJ877:AK877"/>
    <mergeCell ref="G877:I877"/>
    <mergeCell ref="AD907:AI907"/>
    <mergeCell ref="AD908:AI908"/>
    <mergeCell ref="AJ872:AK872"/>
    <mergeCell ref="AJ1021:AK1021"/>
    <mergeCell ref="AJ977:AK977"/>
    <mergeCell ref="AJ978:AK978"/>
    <mergeCell ref="AJ979:AK979"/>
    <mergeCell ref="AJ981:AK981"/>
    <mergeCell ref="AJ982:AK982"/>
    <mergeCell ref="AJ985:AK985"/>
    <mergeCell ref="AJ986:AK986"/>
    <mergeCell ref="AJ1005:AK1006"/>
    <mergeCell ref="AJ938:AK938"/>
    <mergeCell ref="AJ927:AK928"/>
    <mergeCell ref="C935:AK936"/>
    <mergeCell ref="AJ913:AK913"/>
    <mergeCell ref="I895:W896"/>
    <mergeCell ref="C915:D915"/>
    <mergeCell ref="AJ919:AK919"/>
    <mergeCell ref="AJ900:AK900"/>
    <mergeCell ref="AD978:AI978"/>
    <mergeCell ref="AJ794:AK794"/>
    <mergeCell ref="AJ870:AK870"/>
    <mergeCell ref="AJ871:AK871"/>
    <mergeCell ref="AJ914:AK914"/>
    <mergeCell ref="C839:D839"/>
    <mergeCell ref="G837:I837"/>
    <mergeCell ref="G903:I903"/>
    <mergeCell ref="J903:W903"/>
    <mergeCell ref="X899:AC899"/>
    <mergeCell ref="AD899:AI899"/>
    <mergeCell ref="AD900:AI900"/>
    <mergeCell ref="AD901:AI901"/>
    <mergeCell ref="AD902:AI902"/>
    <mergeCell ref="AJ721:AK722"/>
    <mergeCell ref="AJ833:AK833"/>
    <mergeCell ref="AJ836:AK836"/>
    <mergeCell ref="AJ837:AK837"/>
    <mergeCell ref="G871:W871"/>
    <mergeCell ref="C881:D881"/>
    <mergeCell ref="C899:D899"/>
    <mergeCell ref="C884:D884"/>
    <mergeCell ref="AD790:AI790"/>
    <mergeCell ref="AD786:AI786"/>
    <mergeCell ref="AJ781:AK781"/>
    <mergeCell ref="C832:D832"/>
    <mergeCell ref="G832:I832"/>
    <mergeCell ref="J832:W832"/>
    <mergeCell ref="X832:AC832"/>
    <mergeCell ref="AD832:AI832"/>
    <mergeCell ref="AD877:AI877"/>
    <mergeCell ref="AJ825:AK825"/>
    <mergeCell ref="AD903:AI903"/>
    <mergeCell ref="AJ827:AK827"/>
    <mergeCell ref="AD1025:AI1025"/>
    <mergeCell ref="AJ834:AK834"/>
    <mergeCell ref="C835:D835"/>
    <mergeCell ref="G835:I835"/>
    <mergeCell ref="J835:W835"/>
    <mergeCell ref="X835:AC835"/>
    <mergeCell ref="E834:F835"/>
    <mergeCell ref="C834:D834"/>
    <mergeCell ref="X834:AC834"/>
    <mergeCell ref="AJ866:AK866"/>
    <mergeCell ref="AJ1009:AK1009"/>
    <mergeCell ref="AJ967:AK967"/>
    <mergeCell ref="AJ974:AK974"/>
    <mergeCell ref="AJ975:AK975"/>
    <mergeCell ref="AJ976:AK976"/>
    <mergeCell ref="AJ983:AK983"/>
    <mergeCell ref="AJ984:AK984"/>
    <mergeCell ref="AJ1010:AK1010"/>
    <mergeCell ref="AJ1011:AK1011"/>
    <mergeCell ref="C987:D987"/>
    <mergeCell ref="G987:W987"/>
    <mergeCell ref="X987:AC987"/>
    <mergeCell ref="AD987:AI987"/>
    <mergeCell ref="AJ987:AK987"/>
    <mergeCell ref="C979:D979"/>
    <mergeCell ref="X988:AC988"/>
    <mergeCell ref="AJ901:AK901"/>
    <mergeCell ref="AJ902:AK902"/>
    <mergeCell ref="AJ903:AK903"/>
    <mergeCell ref="C897:AK898"/>
    <mergeCell ref="X948:AC948"/>
    <mergeCell ref="X970:AC970"/>
    <mergeCell ref="X938:AC938"/>
    <mergeCell ref="AJ940:AK940"/>
    <mergeCell ref="AJ883:AK883"/>
    <mergeCell ref="AJ858:AK858"/>
    <mergeCell ref="AJ923:AK923"/>
    <mergeCell ref="AD870:AI870"/>
    <mergeCell ref="AJ939:AK939"/>
    <mergeCell ref="AJ943:AK943"/>
    <mergeCell ref="AJ944:AK944"/>
    <mergeCell ref="AJ909:AK909"/>
    <mergeCell ref="AJ910:AK910"/>
    <mergeCell ref="AJ911:AK911"/>
    <mergeCell ref="AJ945:AK945"/>
    <mergeCell ref="AJ946:AK946"/>
    <mergeCell ref="AD909:AI909"/>
    <mergeCell ref="AJ920:AK920"/>
    <mergeCell ref="AJ860:AK860"/>
    <mergeCell ref="AJ861:AK861"/>
    <mergeCell ref="AJ875:AK875"/>
    <mergeCell ref="AJ881:AK881"/>
    <mergeCell ref="AJ880:AK880"/>
    <mergeCell ref="AJ917:AK917"/>
    <mergeCell ref="AJ926:AK926"/>
    <mergeCell ref="AJ918:AK918"/>
    <mergeCell ref="AJ904:AK904"/>
    <mergeCell ref="AJ905:AK905"/>
    <mergeCell ref="AJ906:AK906"/>
    <mergeCell ref="AJ907:AK907"/>
    <mergeCell ref="AJ908:AK908"/>
    <mergeCell ref="AD906:AI906"/>
    <mergeCell ref="AD940:AI940"/>
    <mergeCell ref="AD941:AI941"/>
    <mergeCell ref="AD944:AI944"/>
    <mergeCell ref="AD945:AI945"/>
    <mergeCell ref="AD946:AI946"/>
    <mergeCell ref="AD947:AI947"/>
    <mergeCell ref="AD943:AI943"/>
    <mergeCell ref="AD952:AI953"/>
    <mergeCell ref="AD927:AI928"/>
    <mergeCell ref="AD933:AI934"/>
    <mergeCell ref="AD937:AI937"/>
    <mergeCell ref="AD938:AI938"/>
    <mergeCell ref="AD939:AI939"/>
    <mergeCell ref="AD949:AI949"/>
    <mergeCell ref="AJ971:AK971"/>
    <mergeCell ref="AJ937:AK937"/>
    <mergeCell ref="AJ941:AK941"/>
    <mergeCell ref="AJ942:AK942"/>
    <mergeCell ref="AJ969:AK969"/>
    <mergeCell ref="AJ970:AK970"/>
    <mergeCell ref="AD970:AI970"/>
    <mergeCell ref="A878:B879"/>
    <mergeCell ref="C878:D878"/>
    <mergeCell ref="C879:D879"/>
    <mergeCell ref="C901:D901"/>
    <mergeCell ref="C903:D903"/>
    <mergeCell ref="G917:I917"/>
    <mergeCell ref="J917:W917"/>
    <mergeCell ref="X917:AC917"/>
    <mergeCell ref="G923:I923"/>
    <mergeCell ref="X921:AC921"/>
    <mergeCell ref="J882:W882"/>
    <mergeCell ref="G878:W878"/>
    <mergeCell ref="G879:I879"/>
    <mergeCell ref="G915:I915"/>
    <mergeCell ref="J915:W915"/>
    <mergeCell ref="X915:AC915"/>
    <mergeCell ref="C907:D907"/>
    <mergeCell ref="C908:D908"/>
    <mergeCell ref="A912:B912"/>
    <mergeCell ref="E923:F923"/>
    <mergeCell ref="E913:F915"/>
    <mergeCell ref="G913:W913"/>
    <mergeCell ref="X913:AC913"/>
    <mergeCell ref="C914:D914"/>
    <mergeCell ref="G914:I914"/>
    <mergeCell ref="J914:W914"/>
    <mergeCell ref="X914:AC914"/>
    <mergeCell ref="G910:I910"/>
    <mergeCell ref="A913:B915"/>
    <mergeCell ref="A883:B885"/>
    <mergeCell ref="A919:B920"/>
    <mergeCell ref="A916:B918"/>
    <mergeCell ref="C1024:D1024"/>
    <mergeCell ref="G1024:I1024"/>
    <mergeCell ref="J1024:W1024"/>
    <mergeCell ref="X1024:AC1024"/>
    <mergeCell ref="AD1024:AI1024"/>
    <mergeCell ref="AJ1024:AK1024"/>
    <mergeCell ref="A880:B882"/>
    <mergeCell ref="C880:D880"/>
    <mergeCell ref="G874:I874"/>
    <mergeCell ref="G875:I875"/>
    <mergeCell ref="AD858:AI858"/>
    <mergeCell ref="AD859:AI859"/>
    <mergeCell ref="AD860:AI860"/>
    <mergeCell ref="AD861:AI861"/>
    <mergeCell ref="C874:D874"/>
    <mergeCell ref="AD872:AI872"/>
    <mergeCell ref="X862:AC862"/>
    <mergeCell ref="J869:W869"/>
    <mergeCell ref="X869:AC869"/>
    <mergeCell ref="C862:D862"/>
    <mergeCell ref="X866:AC866"/>
    <mergeCell ref="AD917:AI917"/>
    <mergeCell ref="AD914:AI914"/>
    <mergeCell ref="AD915:AI915"/>
    <mergeCell ref="AJ921:AK921"/>
    <mergeCell ref="AD921:AI921"/>
    <mergeCell ref="AD926:AI926"/>
    <mergeCell ref="G906:I906"/>
    <mergeCell ref="G895:H896"/>
    <mergeCell ref="AJ947:AK947"/>
    <mergeCell ref="AJ948:AK948"/>
    <mergeCell ref="A923:B923"/>
    <mergeCell ref="E1060:F1061"/>
    <mergeCell ref="G1107:I1107"/>
    <mergeCell ref="J1107:W1107"/>
    <mergeCell ref="X1107:AC1107"/>
    <mergeCell ref="A1060:B1061"/>
    <mergeCell ref="C1060:D1060"/>
    <mergeCell ref="C1061:D1061"/>
    <mergeCell ref="G1060:W1060"/>
    <mergeCell ref="X1060:AC1060"/>
    <mergeCell ref="G1061:I1061"/>
    <mergeCell ref="J1061:W1061"/>
    <mergeCell ref="X1061:AC1061"/>
    <mergeCell ref="AJ1049:AK1049"/>
    <mergeCell ref="AJ1050:AK1050"/>
    <mergeCell ref="AJ1051:AK1051"/>
    <mergeCell ref="AJ1060:AK1060"/>
    <mergeCell ref="AD1061:AI1061"/>
    <mergeCell ref="AJ1061:AK1061"/>
    <mergeCell ref="AJ1062:AK1063"/>
    <mergeCell ref="AD1062:AI1063"/>
    <mergeCell ref="AD1106:AI1106"/>
    <mergeCell ref="C1107:D1107"/>
    <mergeCell ref="A1093:B1094"/>
    <mergeCell ref="C1093:D1093"/>
    <mergeCell ref="E1093:F1094"/>
    <mergeCell ref="G1093:W1093"/>
    <mergeCell ref="X1093:AC1093"/>
    <mergeCell ref="AD1093:AI1093"/>
    <mergeCell ref="AJ1093:AK1093"/>
    <mergeCell ref="C1094:D1094"/>
    <mergeCell ref="G1094:I1094"/>
    <mergeCell ref="J1094:W1094"/>
    <mergeCell ref="C1109:D1109"/>
    <mergeCell ref="G1109:I1109"/>
    <mergeCell ref="J1109:W1109"/>
    <mergeCell ref="X1109:AC1109"/>
    <mergeCell ref="AD1109:AI1109"/>
    <mergeCell ref="C1108:D1108"/>
    <mergeCell ref="I1102:W1103"/>
    <mergeCell ref="X1102:AC1103"/>
    <mergeCell ref="A1106:B1111"/>
    <mergeCell ref="C1106:D1106"/>
    <mergeCell ref="E1106:F1111"/>
    <mergeCell ref="G1106:W1106"/>
    <mergeCell ref="X1106:AC1106"/>
    <mergeCell ref="J1108:W1108"/>
    <mergeCell ref="X1108:AC1108"/>
    <mergeCell ref="A1102:B1103"/>
    <mergeCell ref="AJ1109:AK1109"/>
    <mergeCell ref="AD1108:AI1108"/>
    <mergeCell ref="G1108:I1108"/>
    <mergeCell ref="AJ1102:AK1103"/>
    <mergeCell ref="C1104:AK1105"/>
    <mergeCell ref="AJ1106:AK1106"/>
    <mergeCell ref="A1112:B1113"/>
    <mergeCell ref="C1112:D1112"/>
    <mergeCell ref="E1112:F1113"/>
    <mergeCell ref="G1112:W1112"/>
    <mergeCell ref="X1112:AC1112"/>
    <mergeCell ref="AD1112:AI1112"/>
    <mergeCell ref="C1113:D1113"/>
    <mergeCell ref="G1113:I1113"/>
    <mergeCell ref="J1113:W1113"/>
    <mergeCell ref="X1113:AC1113"/>
    <mergeCell ref="C1102:D1103"/>
    <mergeCell ref="E1102:F1103"/>
    <mergeCell ref="G1102:H1103"/>
    <mergeCell ref="AJ1110:AK1110"/>
    <mergeCell ref="C1111:D1111"/>
    <mergeCell ref="G1111:I1111"/>
    <mergeCell ref="J1111:W1111"/>
    <mergeCell ref="X1111:AC1111"/>
    <mergeCell ref="AD1111:AI1111"/>
    <mergeCell ref="AJ1111:AK1111"/>
    <mergeCell ref="C1110:D1110"/>
    <mergeCell ref="G1110:I1110"/>
    <mergeCell ref="J1110:W1110"/>
    <mergeCell ref="X1110:AC1110"/>
    <mergeCell ref="AD1110:AI1110"/>
    <mergeCell ref="A1104:B1105"/>
    <mergeCell ref="AD1107:AI1107"/>
    <mergeCell ref="AD1102:AI1103"/>
    <mergeCell ref="AJ1112:AK1112"/>
    <mergeCell ref="AD1113:AI1113"/>
    <mergeCell ref="AJ1113:AK1113"/>
    <mergeCell ref="AJ1108:AK1108"/>
    <mergeCell ref="C1115:D1115"/>
    <mergeCell ref="G1115:I1115"/>
    <mergeCell ref="J1115:W1115"/>
    <mergeCell ref="X1115:AC1115"/>
    <mergeCell ref="AD1115:AI1115"/>
    <mergeCell ref="AJ1115:AK1115"/>
    <mergeCell ref="A1114:B1116"/>
    <mergeCell ref="C1114:D1114"/>
    <mergeCell ref="E1114:F1116"/>
    <mergeCell ref="G1114:W1114"/>
    <mergeCell ref="X1114:AC1114"/>
    <mergeCell ref="AD1114:AI1114"/>
    <mergeCell ref="C1116:D1116"/>
    <mergeCell ref="G1116:I1116"/>
    <mergeCell ref="J1116:W1116"/>
    <mergeCell ref="X1116:AC1116"/>
    <mergeCell ref="C1121:D1121"/>
    <mergeCell ref="G1121:I1121"/>
    <mergeCell ref="J1121:W1121"/>
    <mergeCell ref="X1121:AC1121"/>
    <mergeCell ref="AD1121:AI1121"/>
    <mergeCell ref="AJ1121:AK1121"/>
    <mergeCell ref="C1120:D1120"/>
    <mergeCell ref="G1120:I1120"/>
    <mergeCell ref="J1120:W1120"/>
    <mergeCell ref="X1120:AC1120"/>
    <mergeCell ref="AD1120:AI1120"/>
    <mergeCell ref="AJ1120:AK1120"/>
    <mergeCell ref="J1118:W1118"/>
    <mergeCell ref="X1118:AC1118"/>
    <mergeCell ref="AD1118:AI1118"/>
    <mergeCell ref="AJ1118:AK1118"/>
    <mergeCell ref="C1119:D1119"/>
    <mergeCell ref="G1119:I1119"/>
    <mergeCell ref="J1119:W1119"/>
    <mergeCell ref="X1119:AC1119"/>
    <mergeCell ref="AD1119:AI1119"/>
    <mergeCell ref="AJ1119:AK1119"/>
    <mergeCell ref="A1141:B1142"/>
    <mergeCell ref="A1122:B1123"/>
    <mergeCell ref="C1122:W1123"/>
    <mergeCell ref="X1122:AC1123"/>
    <mergeCell ref="A1117:B1121"/>
    <mergeCell ref="C1117:D1117"/>
    <mergeCell ref="E1117:F1121"/>
    <mergeCell ref="G1117:W1117"/>
    <mergeCell ref="X1117:AC1117"/>
    <mergeCell ref="AD1117:AI1117"/>
    <mergeCell ref="AJ1117:AK1117"/>
    <mergeCell ref="C1118:D1118"/>
    <mergeCell ref="G1118:I1118"/>
    <mergeCell ref="C1147:D1147"/>
    <mergeCell ref="AD1122:AI1123"/>
    <mergeCell ref="AD1146:AI1146"/>
    <mergeCell ref="AD1147:AI1147"/>
    <mergeCell ref="X1147:AC1147"/>
    <mergeCell ref="X1144:AC1144"/>
    <mergeCell ref="X1145:AC1145"/>
    <mergeCell ref="C1146:D1146"/>
    <mergeCell ref="G1146:I1146"/>
    <mergeCell ref="E1143:F1148"/>
    <mergeCell ref="G1143:W1143"/>
    <mergeCell ref="X1143:AC1143"/>
    <mergeCell ref="G1147:I1147"/>
    <mergeCell ref="G1148:I1148"/>
    <mergeCell ref="J1148:W1148"/>
    <mergeCell ref="X1148:AC1148"/>
    <mergeCell ref="C1141:AK1142"/>
    <mergeCell ref="AD1139:AI1140"/>
    <mergeCell ref="AD1143:AI1143"/>
    <mergeCell ref="AJ1139:AK1140"/>
    <mergeCell ref="AJ1143:AK1143"/>
    <mergeCell ref="AJ1146:AK1146"/>
    <mergeCell ref="AJ1147:AK1147"/>
    <mergeCell ref="AJ1148:AK1148"/>
    <mergeCell ref="AJ1145:AK1145"/>
    <mergeCell ref="AJ1144:AK1144"/>
    <mergeCell ref="AD1145:AI1145"/>
    <mergeCell ref="AD1144:AI1144"/>
    <mergeCell ref="AJ1122:AK1123"/>
    <mergeCell ref="X1150:AC1150"/>
    <mergeCell ref="X1192:AC1192"/>
    <mergeCell ref="AJ1156:AK1156"/>
    <mergeCell ref="AJ1157:AK1157"/>
    <mergeCell ref="AJ1190:AK1190"/>
    <mergeCell ref="AJ1158:AK1158"/>
    <mergeCell ref="AJ1177:AK1178"/>
    <mergeCell ref="AD1157:AI1157"/>
    <mergeCell ref="AD1155:AI1155"/>
    <mergeCell ref="AD1156:AI1156"/>
    <mergeCell ref="AD1196:AI1196"/>
    <mergeCell ref="A525:B527"/>
    <mergeCell ref="E525:F527"/>
    <mergeCell ref="A528:B531"/>
    <mergeCell ref="E528:F531"/>
    <mergeCell ref="F34:Q34"/>
    <mergeCell ref="C353:AK354"/>
    <mergeCell ref="AD160:AI160"/>
    <mergeCell ref="AD478:AI478"/>
    <mergeCell ref="AJ270:AK271"/>
    <mergeCell ref="AJ378:AK379"/>
    <mergeCell ref="A716:B720"/>
    <mergeCell ref="A190:B192"/>
    <mergeCell ref="AD421:AI421"/>
    <mergeCell ref="AD422:AI422"/>
    <mergeCell ref="AD423:AI423"/>
    <mergeCell ref="A279:B284"/>
    <mergeCell ref="AD279:AI279"/>
    <mergeCell ref="C281:D281"/>
    <mergeCell ref="X281:AC281"/>
    <mergeCell ref="C280:D280"/>
    <mergeCell ref="J1144:W1144"/>
    <mergeCell ref="AD912:AI912"/>
    <mergeCell ref="AJ873:AK873"/>
    <mergeCell ref="AJ876:AK876"/>
    <mergeCell ref="AJ874:AK874"/>
    <mergeCell ref="AJ885:AK885"/>
    <mergeCell ref="J876:W876"/>
    <mergeCell ref="G873:I873"/>
    <mergeCell ref="J638:W638"/>
    <mergeCell ref="AJ1048:AK1048"/>
    <mergeCell ref="AJ988:AK988"/>
    <mergeCell ref="AJ671:AK671"/>
    <mergeCell ref="AJ676:AK676"/>
    <mergeCell ref="AJ667:AK667"/>
    <mergeCell ref="AJ677:AK677"/>
    <mergeCell ref="AJ669:AK669"/>
    <mergeCell ref="AJ670:AK670"/>
    <mergeCell ref="AJ745:AK745"/>
    <mergeCell ref="AJ746:AK746"/>
    <mergeCell ref="AJ748:AK748"/>
    <mergeCell ref="AJ744:AK744"/>
    <mergeCell ref="AJ702:AK702"/>
    <mergeCell ref="AJ840:AK840"/>
    <mergeCell ref="G980:I980"/>
    <mergeCell ref="J980:W980"/>
    <mergeCell ref="G912:I912"/>
    <mergeCell ref="J912:W912"/>
    <mergeCell ref="G901:I901"/>
    <mergeCell ref="X900:AC900"/>
    <mergeCell ref="X886:AC887"/>
    <mergeCell ref="X881:AC881"/>
    <mergeCell ref="X971:AC971"/>
    <mergeCell ref="X967:AC967"/>
    <mergeCell ref="F27:R27"/>
    <mergeCell ref="J424:W424"/>
    <mergeCell ref="E423:F426"/>
    <mergeCell ref="AD444:AI445"/>
    <mergeCell ref="AD473:AI474"/>
    <mergeCell ref="AD378:AI379"/>
    <mergeCell ref="AD396:AI396"/>
    <mergeCell ref="AD403:AI403"/>
    <mergeCell ref="AD404:AI404"/>
    <mergeCell ref="AD405:AI405"/>
    <mergeCell ref="AD401:AI401"/>
    <mergeCell ref="AD402:AI402"/>
    <mergeCell ref="AD376:AI376"/>
    <mergeCell ref="AD377:AI377"/>
    <mergeCell ref="C392:AK393"/>
    <mergeCell ref="AD414:AI414"/>
    <mergeCell ref="AD282:AI282"/>
    <mergeCell ref="G281:I281"/>
    <mergeCell ref="J281:W281"/>
    <mergeCell ref="J280:W280"/>
    <mergeCell ref="X280:AC280"/>
    <mergeCell ref="AD288:AI288"/>
    <mergeCell ref="AJ288:AK288"/>
    <mergeCell ref="AD303:AI303"/>
    <mergeCell ref="C277:AK278"/>
    <mergeCell ref="AD280:AI280"/>
    <mergeCell ref="AJ280:AK280"/>
    <mergeCell ref="AD275:AI276"/>
    <mergeCell ref="C279:D279"/>
    <mergeCell ref="E279:F284"/>
    <mergeCell ref="G279:W279"/>
    <mergeCell ref="X279:AC279"/>
    <mergeCell ref="G289:I289"/>
    <mergeCell ref="J289:W289"/>
    <mergeCell ref="X289:AC289"/>
    <mergeCell ref="AJ287:AK287"/>
    <mergeCell ref="AD289:AI289"/>
    <mergeCell ref="AJ289:AK289"/>
    <mergeCell ref="A299:B300"/>
    <mergeCell ref="C299:D300"/>
    <mergeCell ref="E299:F300"/>
    <mergeCell ref="G299:H300"/>
    <mergeCell ref="I299:W300"/>
    <mergeCell ref="X299:AC300"/>
    <mergeCell ref="A294:B295"/>
    <mergeCell ref="C294:W295"/>
    <mergeCell ref="X294:AC295"/>
    <mergeCell ref="AD294:AI295"/>
    <mergeCell ref="AJ294:AK295"/>
    <mergeCell ref="AD290:AI290"/>
    <mergeCell ref="AJ290:AK290"/>
    <mergeCell ref="C291:D291"/>
    <mergeCell ref="AJ299:AK300"/>
    <mergeCell ref="AD293:AI293"/>
    <mergeCell ref="AJ293:AK293"/>
    <mergeCell ref="C292:D292"/>
    <mergeCell ref="G292:I292"/>
    <mergeCell ref="G291:I291"/>
    <mergeCell ref="J291:W291"/>
    <mergeCell ref="X291:AC291"/>
    <mergeCell ref="AD291:AI291"/>
    <mergeCell ref="AJ291:AK291"/>
    <mergeCell ref="AJ292:AK292"/>
    <mergeCell ref="C293:D293"/>
    <mergeCell ref="G305:I305"/>
    <mergeCell ref="J305:W305"/>
    <mergeCell ref="X305:AC305"/>
    <mergeCell ref="AD305:AI305"/>
    <mergeCell ref="AJ305:AK305"/>
    <mergeCell ref="AJ303:AK303"/>
    <mergeCell ref="AD304:AI304"/>
    <mergeCell ref="AJ304:AK304"/>
    <mergeCell ref="AD299:AI300"/>
    <mergeCell ref="C308:D308"/>
    <mergeCell ref="G308:I308"/>
    <mergeCell ref="J308:W308"/>
    <mergeCell ref="X308:AC308"/>
    <mergeCell ref="AD308:AI308"/>
    <mergeCell ref="AJ308:AK308"/>
    <mergeCell ref="C307:D307"/>
    <mergeCell ref="G307:I307"/>
    <mergeCell ref="J307:W307"/>
    <mergeCell ref="X307:AC307"/>
    <mergeCell ref="AD307:AI307"/>
    <mergeCell ref="AJ307:AK307"/>
    <mergeCell ref="C306:D306"/>
    <mergeCell ref="G306:I306"/>
    <mergeCell ref="J306:W306"/>
    <mergeCell ref="X306:AC306"/>
    <mergeCell ref="AD306:AI306"/>
    <mergeCell ref="AJ306:AK306"/>
    <mergeCell ref="C310:D310"/>
    <mergeCell ref="G310:I310"/>
    <mergeCell ref="J310:W310"/>
    <mergeCell ref="X310:AC310"/>
    <mergeCell ref="AD310:AI310"/>
    <mergeCell ref="AJ310:AK310"/>
    <mergeCell ref="A309:B310"/>
    <mergeCell ref="C309:D309"/>
    <mergeCell ref="E309:F310"/>
    <mergeCell ref="G309:W309"/>
    <mergeCell ref="X309:AC309"/>
    <mergeCell ref="AD309:AI309"/>
    <mergeCell ref="A314:B318"/>
    <mergeCell ref="C314:D314"/>
    <mergeCell ref="E314:F318"/>
    <mergeCell ref="G314:W314"/>
    <mergeCell ref="X314:AC314"/>
    <mergeCell ref="AD314:AI314"/>
    <mergeCell ref="AJ314:AK314"/>
    <mergeCell ref="C315:D315"/>
    <mergeCell ref="G315:I315"/>
    <mergeCell ref="G312:I312"/>
    <mergeCell ref="J312:W312"/>
    <mergeCell ref="X312:AC312"/>
    <mergeCell ref="AD312:AI312"/>
    <mergeCell ref="AJ312:AK312"/>
    <mergeCell ref="C313:D313"/>
    <mergeCell ref="G313:I313"/>
    <mergeCell ref="AD313:AI313"/>
    <mergeCell ref="C316:D316"/>
    <mergeCell ref="AJ316:AK316"/>
    <mergeCell ref="J315:W315"/>
    <mergeCell ref="AJ313:AK313"/>
    <mergeCell ref="X318:AC318"/>
    <mergeCell ref="AD318:AI318"/>
    <mergeCell ref="A311:B313"/>
    <mergeCell ref="AJ403:AK403"/>
    <mergeCell ref="AJ404:AK404"/>
    <mergeCell ref="AJ408:AK408"/>
    <mergeCell ref="AJ396:AK396"/>
    <mergeCell ref="AJ397:AK397"/>
    <mergeCell ref="AJ398:AK398"/>
    <mergeCell ref="AJ399:AK399"/>
    <mergeCell ref="AJ400:AK400"/>
    <mergeCell ref="AJ401:AK401"/>
    <mergeCell ref="AJ366:AK366"/>
    <mergeCell ref="AJ367:AK367"/>
    <mergeCell ref="AJ368:AK368"/>
    <mergeCell ref="AJ329:AK329"/>
    <mergeCell ref="AJ341:AK341"/>
    <mergeCell ref="AJ338:AK338"/>
    <mergeCell ref="AJ390:AK391"/>
    <mergeCell ref="AJ394:AK394"/>
    <mergeCell ref="AJ372:AK372"/>
    <mergeCell ref="C317:D317"/>
    <mergeCell ref="G317:I317"/>
    <mergeCell ref="C312:D312"/>
    <mergeCell ref="AD408:AI408"/>
    <mergeCell ref="C367:D367"/>
    <mergeCell ref="E367:F372"/>
    <mergeCell ref="AJ317:AK317"/>
    <mergeCell ref="C318:D318"/>
    <mergeCell ref="G318:I318"/>
    <mergeCell ref="J318:W318"/>
    <mergeCell ref="G328:I328"/>
    <mergeCell ref="J328:W328"/>
    <mergeCell ref="C323:D324"/>
    <mergeCell ref="E323:F324"/>
    <mergeCell ref="G323:H324"/>
    <mergeCell ref="I323:W324"/>
    <mergeCell ref="AJ323:AK324"/>
    <mergeCell ref="AD357:AI357"/>
    <mergeCell ref="X373:AC373"/>
    <mergeCell ref="AD374:AI374"/>
    <mergeCell ref="AD375:AI375"/>
    <mergeCell ref="AJ377:AK377"/>
    <mergeCell ref="AJ330:AK330"/>
    <mergeCell ref="X401:AC401"/>
    <mergeCell ref="J337:W337"/>
    <mergeCell ref="X337:AC337"/>
    <mergeCell ref="AD409:AI409"/>
    <mergeCell ref="X330:AC330"/>
    <mergeCell ref="AD330:AI330"/>
    <mergeCell ref="AJ335:AK335"/>
    <mergeCell ref="AJ333:AK333"/>
    <mergeCell ref="G377:I377"/>
    <mergeCell ref="J377:W377"/>
    <mergeCell ref="E364:F366"/>
    <mergeCell ref="C365:D365"/>
    <mergeCell ref="C366:D366"/>
    <mergeCell ref="G372:I372"/>
    <mergeCell ref="J372:W372"/>
    <mergeCell ref="X372:AC372"/>
    <mergeCell ref="C397:D397"/>
    <mergeCell ref="G397:I397"/>
    <mergeCell ref="J397:W397"/>
    <mergeCell ref="A319:B320"/>
    <mergeCell ref="C319:W320"/>
    <mergeCell ref="X319:AC320"/>
    <mergeCell ref="AD319:AI320"/>
    <mergeCell ref="AJ319:AK320"/>
    <mergeCell ref="X328:AC328"/>
    <mergeCell ref="AD328:AI328"/>
    <mergeCell ref="AJ328:AK328"/>
    <mergeCell ref="C329:D329"/>
    <mergeCell ref="G329:I329"/>
    <mergeCell ref="J329:W329"/>
    <mergeCell ref="X329:AC329"/>
    <mergeCell ref="AD329:AI329"/>
    <mergeCell ref="A325:B326"/>
    <mergeCell ref="X323:AC324"/>
    <mergeCell ref="AD323:AI324"/>
    <mergeCell ref="AJ318:AK318"/>
    <mergeCell ref="A327:B332"/>
    <mergeCell ref="AJ327:AK327"/>
    <mergeCell ref="C328:D328"/>
    <mergeCell ref="C332:D332"/>
    <mergeCell ref="G332:I332"/>
    <mergeCell ref="J332:W332"/>
    <mergeCell ref="X332:AC332"/>
    <mergeCell ref="AD332:AI332"/>
    <mergeCell ref="AJ332:AK332"/>
    <mergeCell ref="C331:D331"/>
    <mergeCell ref="G331:I331"/>
    <mergeCell ref="J331:W331"/>
    <mergeCell ref="X331:AC331"/>
    <mergeCell ref="AD331:AI331"/>
    <mergeCell ref="AJ331:AK331"/>
    <mergeCell ref="C334:D334"/>
    <mergeCell ref="G334:I334"/>
    <mergeCell ref="J334:W334"/>
    <mergeCell ref="X334:AC334"/>
    <mergeCell ref="AD334:AI334"/>
    <mergeCell ref="AJ334:AK334"/>
    <mergeCell ref="A333:B334"/>
    <mergeCell ref="C333:D333"/>
    <mergeCell ref="E333:F334"/>
    <mergeCell ref="G333:W333"/>
    <mergeCell ref="X333:AC333"/>
    <mergeCell ref="AD333:AI333"/>
    <mergeCell ref="C335:D335"/>
    <mergeCell ref="J336:W336"/>
    <mergeCell ref="X336:AC336"/>
    <mergeCell ref="AD336:AI336"/>
    <mergeCell ref="AJ336:AK336"/>
    <mergeCell ref="A335:B337"/>
    <mergeCell ref="C337:D337"/>
    <mergeCell ref="G337:I337"/>
    <mergeCell ref="AD335:AI335"/>
    <mergeCell ref="AJ337:AK337"/>
    <mergeCell ref="C336:D336"/>
    <mergeCell ref="G336:I336"/>
    <mergeCell ref="AJ363:AK363"/>
    <mergeCell ref="A353:B354"/>
    <mergeCell ref="A355:B360"/>
    <mergeCell ref="C355:D355"/>
    <mergeCell ref="E355:F360"/>
    <mergeCell ref="G355:W355"/>
    <mergeCell ref="J358:W358"/>
    <mergeCell ref="X358:AC358"/>
    <mergeCell ref="A338:B342"/>
    <mergeCell ref="C338:D338"/>
    <mergeCell ref="E338:F342"/>
    <mergeCell ref="G338:W338"/>
    <mergeCell ref="X338:AC338"/>
    <mergeCell ref="AD338:AI338"/>
    <mergeCell ref="C340:D340"/>
    <mergeCell ref="G340:I340"/>
    <mergeCell ref="J340:W340"/>
    <mergeCell ref="A361:B363"/>
    <mergeCell ref="AD363:AI363"/>
    <mergeCell ref="X340:AC340"/>
    <mergeCell ref="C342:D342"/>
    <mergeCell ref="G342:I342"/>
    <mergeCell ref="J342:W342"/>
    <mergeCell ref="X342:AC342"/>
    <mergeCell ref="J363:W363"/>
    <mergeCell ref="AD342:AI342"/>
    <mergeCell ref="C339:D339"/>
    <mergeCell ref="AD341:AI341"/>
    <mergeCell ref="C363:D363"/>
    <mergeCell ref="G362:I362"/>
    <mergeCell ref="AD364:AI364"/>
    <mergeCell ref="AD365:AI365"/>
    <mergeCell ref="AD366:AI366"/>
    <mergeCell ref="AJ362:AK362"/>
    <mergeCell ref="A351:B352"/>
    <mergeCell ref="C351:D352"/>
    <mergeCell ref="E351:F352"/>
    <mergeCell ref="G351:H352"/>
    <mergeCell ref="I351:W352"/>
    <mergeCell ref="X351:AC352"/>
    <mergeCell ref="AJ343:AK344"/>
    <mergeCell ref="A343:B344"/>
    <mergeCell ref="C343:W344"/>
    <mergeCell ref="X343:AC344"/>
    <mergeCell ref="AD343:AI344"/>
    <mergeCell ref="AJ342:AK342"/>
    <mergeCell ref="AJ340:AK340"/>
    <mergeCell ref="C341:D341"/>
    <mergeCell ref="G341:I341"/>
    <mergeCell ref="J341:W341"/>
    <mergeCell ref="X341:AC341"/>
    <mergeCell ref="G359:I359"/>
    <mergeCell ref="J359:W359"/>
    <mergeCell ref="X359:AC359"/>
    <mergeCell ref="J360:W360"/>
    <mergeCell ref="G363:I363"/>
    <mergeCell ref="AD340:AI340"/>
    <mergeCell ref="C626:D626"/>
    <mergeCell ref="E633:F635"/>
    <mergeCell ref="AD635:AI635"/>
    <mergeCell ref="AJ635:AK635"/>
    <mergeCell ref="AD633:AI633"/>
    <mergeCell ref="AJ633:AK633"/>
    <mergeCell ref="X635:AC635"/>
    <mergeCell ref="C633:D633"/>
    <mergeCell ref="G633:W633"/>
    <mergeCell ref="C634:D634"/>
    <mergeCell ref="AD523:AI523"/>
    <mergeCell ref="AD525:AI525"/>
    <mergeCell ref="AD526:AI526"/>
    <mergeCell ref="AD527:AI527"/>
    <mergeCell ref="AJ619:AK619"/>
    <mergeCell ref="AJ630:AK630"/>
    <mergeCell ref="AD664:AI664"/>
    <mergeCell ref="AD660:AI660"/>
    <mergeCell ref="C632:D632"/>
    <mergeCell ref="AJ574:AK575"/>
    <mergeCell ref="AJ581:AK581"/>
    <mergeCell ref="AJ590:AK590"/>
    <mergeCell ref="AJ591:AK591"/>
    <mergeCell ref="AJ578:AK578"/>
    <mergeCell ref="AJ538:AK539"/>
    <mergeCell ref="AJ564:AK564"/>
    <mergeCell ref="AJ536:AK536"/>
    <mergeCell ref="AJ537:AK537"/>
    <mergeCell ref="AJ548:AK548"/>
    <mergeCell ref="AJ549:AK549"/>
    <mergeCell ref="X615:AC615"/>
    <mergeCell ref="C630:D630"/>
    <mergeCell ref="G638:I638"/>
    <mergeCell ref="AJ632:AK632"/>
    <mergeCell ref="AD632:AI632"/>
    <mergeCell ref="AD627:AI627"/>
    <mergeCell ref="AD629:AI629"/>
    <mergeCell ref="AD630:AI630"/>
    <mergeCell ref="G634:I634"/>
    <mergeCell ref="J634:W634"/>
    <mergeCell ref="AJ412:AK412"/>
    <mergeCell ref="AJ405:AK405"/>
    <mergeCell ref="AJ406:AK406"/>
    <mergeCell ref="AJ407:AK407"/>
    <mergeCell ref="AJ579:AK579"/>
    <mergeCell ref="AJ637:AK637"/>
    <mergeCell ref="AJ605:AK606"/>
    <mergeCell ref="AJ596:AK596"/>
    <mergeCell ref="AJ599:AK599"/>
    <mergeCell ref="AJ530:AK530"/>
    <mergeCell ref="AD624:AI624"/>
    <mergeCell ref="G632:I632"/>
    <mergeCell ref="AD434:AI435"/>
    <mergeCell ref="AD484:AI484"/>
    <mergeCell ref="AD485:AI485"/>
    <mergeCell ref="C475:AK476"/>
    <mergeCell ref="AD443:AI443"/>
    <mergeCell ref="AJ593:AK593"/>
    <mergeCell ref="AJ513:AK514"/>
    <mergeCell ref="AJ527:AK527"/>
    <mergeCell ref="AJ528:AK528"/>
    <mergeCell ref="AJ529:AK529"/>
    <mergeCell ref="AJ519:AK519"/>
    <mergeCell ref="AJ520:AK520"/>
    <mergeCell ref="J374:W374"/>
    <mergeCell ref="X374:AC374"/>
    <mergeCell ref="G374:I374"/>
    <mergeCell ref="AD625:AI625"/>
    <mergeCell ref="AJ628:AK628"/>
    <mergeCell ref="J635:W635"/>
    <mergeCell ref="AJ595:AK595"/>
    <mergeCell ref="AJ419:AK419"/>
    <mergeCell ref="AJ414:AK414"/>
    <mergeCell ref="AJ416:AK416"/>
    <mergeCell ref="AJ413:AK413"/>
    <mergeCell ref="AJ395:AK395"/>
    <mergeCell ref="AJ402:AK402"/>
    <mergeCell ref="AD412:AI412"/>
    <mergeCell ref="AD410:AI410"/>
    <mergeCell ref="AD411:AI411"/>
    <mergeCell ref="AD425:AI425"/>
    <mergeCell ref="AJ521:AK521"/>
    <mergeCell ref="AJ522:AK522"/>
    <mergeCell ref="AJ523:AK523"/>
    <mergeCell ref="AJ524:AK524"/>
    <mergeCell ref="AD599:AI599"/>
    <mergeCell ref="AD522:AI522"/>
    <mergeCell ref="X518:AC518"/>
    <mergeCell ref="AJ427:AK427"/>
    <mergeCell ref="AJ428:AK428"/>
    <mergeCell ref="AJ429:AK429"/>
    <mergeCell ref="AJ430:AK430"/>
    <mergeCell ref="AJ431:AK431"/>
    <mergeCell ref="AJ426:AK426"/>
    <mergeCell ref="AD428:AI428"/>
    <mergeCell ref="AD429:AI429"/>
    <mergeCell ref="AD426:AI426"/>
    <mergeCell ref="AJ491:AK491"/>
    <mergeCell ref="AJ484:AK484"/>
    <mergeCell ref="AD524:AI524"/>
    <mergeCell ref="X637:AC637"/>
    <mergeCell ref="AD597:AI597"/>
    <mergeCell ref="X636:AC636"/>
    <mergeCell ref="AJ531:AK531"/>
    <mergeCell ref="AJ525:AK525"/>
    <mergeCell ref="AJ526:AK526"/>
    <mergeCell ref="AJ552:AK552"/>
    <mergeCell ref="AJ568:AK569"/>
    <mergeCell ref="G375:W375"/>
    <mergeCell ref="X622:AC622"/>
    <mergeCell ref="G398:I398"/>
    <mergeCell ref="J398:W398"/>
    <mergeCell ref="X398:AC398"/>
    <mergeCell ref="AD430:AI430"/>
    <mergeCell ref="AJ473:AK474"/>
    <mergeCell ref="G478:I478"/>
    <mergeCell ref="J478:W478"/>
    <mergeCell ref="AD441:AI441"/>
    <mergeCell ref="AD442:AI442"/>
    <mergeCell ref="G477:W477"/>
    <mergeCell ref="J395:W395"/>
    <mergeCell ref="X395:AC395"/>
    <mergeCell ref="G401:I401"/>
    <mergeCell ref="J416:W416"/>
    <mergeCell ref="AJ584:AK584"/>
    <mergeCell ref="AD579:AI579"/>
    <mergeCell ref="AD583:AI583"/>
    <mergeCell ref="AD584:AI584"/>
    <mergeCell ref="AD213:AI213"/>
    <mergeCell ref="AD214:AI214"/>
    <mergeCell ref="AD215:AI215"/>
    <mergeCell ref="AD217:AI217"/>
    <mergeCell ref="AD218:AI218"/>
    <mergeCell ref="C213:D213"/>
    <mergeCell ref="C220:D220"/>
    <mergeCell ref="G220:I220"/>
    <mergeCell ref="X213:AC213"/>
    <mergeCell ref="G213:I213"/>
    <mergeCell ref="J213:W213"/>
    <mergeCell ref="C217:D217"/>
    <mergeCell ref="G218:I218"/>
    <mergeCell ref="J218:W218"/>
    <mergeCell ref="AD216:AI216"/>
    <mergeCell ref="AD219:AI219"/>
    <mergeCell ref="C330:D330"/>
    <mergeCell ref="G330:I330"/>
    <mergeCell ref="J330:W330"/>
    <mergeCell ref="X220:AC220"/>
    <mergeCell ref="AD220:AI220"/>
    <mergeCell ref="AD327:AI327"/>
    <mergeCell ref="J317:W317"/>
    <mergeCell ref="X317:AC317"/>
    <mergeCell ref="AD317:AI317"/>
    <mergeCell ref="G316:I316"/>
    <mergeCell ref="J316:W316"/>
    <mergeCell ref="X316:AC316"/>
    <mergeCell ref="AD316:AI316"/>
    <mergeCell ref="G293:I293"/>
    <mergeCell ref="J293:W293"/>
    <mergeCell ref="C305:D305"/>
    <mergeCell ref="X268:AC268"/>
    <mergeCell ref="AD268:AI268"/>
    <mergeCell ref="AJ268:AK268"/>
    <mergeCell ref="G493:I493"/>
    <mergeCell ref="J493:W493"/>
    <mergeCell ref="X493:AC493"/>
    <mergeCell ref="AD493:AI493"/>
    <mergeCell ref="AJ493:AK493"/>
    <mergeCell ref="G339:I339"/>
    <mergeCell ref="J339:W339"/>
    <mergeCell ref="X339:AC339"/>
    <mergeCell ref="AD339:AI339"/>
    <mergeCell ref="AJ339:AK339"/>
    <mergeCell ref="AJ436:AK436"/>
    <mergeCell ref="AJ618:AK618"/>
    <mergeCell ref="AJ639:AK640"/>
    <mergeCell ref="AJ701:AK701"/>
    <mergeCell ref="AJ652:AK653"/>
    <mergeCell ref="AJ656:AK656"/>
    <mergeCell ref="AJ624:AK624"/>
    <mergeCell ref="AJ627:AK627"/>
    <mergeCell ref="X627:AC627"/>
    <mergeCell ref="J624:W624"/>
    <mergeCell ref="X624:AC624"/>
    <mergeCell ref="AD373:AI373"/>
    <mergeCell ref="AD395:AI395"/>
    <mergeCell ref="G366:I366"/>
    <mergeCell ref="AD390:AI391"/>
    <mergeCell ref="AD394:AI394"/>
    <mergeCell ref="AD367:AI367"/>
    <mergeCell ref="AJ369:AK369"/>
    <mergeCell ref="AJ370:AK370"/>
    <mergeCell ref="E840:F840"/>
    <mergeCell ref="A838:B840"/>
    <mergeCell ref="C841:D841"/>
    <mergeCell ref="G841:I841"/>
    <mergeCell ref="J841:W841"/>
    <mergeCell ref="X841:AC841"/>
    <mergeCell ref="AD841:AI841"/>
    <mergeCell ref="AJ841:AK841"/>
    <mergeCell ref="E841:F841"/>
    <mergeCell ref="E838:F839"/>
    <mergeCell ref="AJ838:AK838"/>
    <mergeCell ref="C760:D760"/>
    <mergeCell ref="G760:I760"/>
    <mergeCell ref="J760:W760"/>
    <mergeCell ref="X760:AC760"/>
    <mergeCell ref="AD760:AI760"/>
    <mergeCell ref="AJ760:AK760"/>
    <mergeCell ref="C795:D795"/>
    <mergeCell ref="G795:I795"/>
    <mergeCell ref="J795:W795"/>
    <mergeCell ref="AD795:AI795"/>
    <mergeCell ref="AJ795:AK795"/>
    <mergeCell ref="AJ832:AK832"/>
    <mergeCell ref="AJ829:AK829"/>
    <mergeCell ref="AJ831:AK831"/>
    <mergeCell ref="C792:D792"/>
    <mergeCell ref="X794:AC794"/>
    <mergeCell ref="AD794:AI794"/>
    <mergeCell ref="G839:I839"/>
    <mergeCell ref="J839:W839"/>
    <mergeCell ref="X839:AC839"/>
    <mergeCell ref="AJ826:AK826"/>
    <mergeCell ref="AD980:AI980"/>
    <mergeCell ref="AJ980:AK980"/>
    <mergeCell ref="C886:W887"/>
    <mergeCell ref="A871:B877"/>
    <mergeCell ref="C871:D871"/>
    <mergeCell ref="C872:D872"/>
    <mergeCell ref="C877:D877"/>
    <mergeCell ref="C876:D876"/>
    <mergeCell ref="C873:D873"/>
    <mergeCell ref="E878:F879"/>
    <mergeCell ref="J874:W874"/>
    <mergeCell ref="X874:AC874"/>
    <mergeCell ref="E871:F877"/>
    <mergeCell ref="X876:AC876"/>
    <mergeCell ref="E880:F882"/>
    <mergeCell ref="G880:W880"/>
    <mergeCell ref="C911:D911"/>
    <mergeCell ref="C883:D883"/>
    <mergeCell ref="C904:D904"/>
    <mergeCell ref="C910:D910"/>
    <mergeCell ref="A886:B887"/>
    <mergeCell ref="C913:D913"/>
    <mergeCell ref="C912:D912"/>
    <mergeCell ref="E912:F912"/>
    <mergeCell ref="AJ916:AK916"/>
    <mergeCell ref="X911:AC911"/>
    <mergeCell ref="G911:I911"/>
    <mergeCell ref="J911:W911"/>
    <mergeCell ref="X903:AC903"/>
    <mergeCell ref="X906:AC906"/>
    <mergeCell ref="X907:AC907"/>
    <mergeCell ref="AJ912:AK912"/>
    <mergeCell ref="AD1054:AI1054"/>
    <mergeCell ref="AJ1059:AK1059"/>
    <mergeCell ref="AD1086:AI1086"/>
    <mergeCell ref="A1069:B1070"/>
    <mergeCell ref="C1069:D1070"/>
    <mergeCell ref="G1069:H1070"/>
    <mergeCell ref="I1069:W1070"/>
    <mergeCell ref="C1058:D1058"/>
    <mergeCell ref="G1058:I1058"/>
    <mergeCell ref="AD1069:AI1070"/>
    <mergeCell ref="J1058:W1058"/>
    <mergeCell ref="X1058:AC1058"/>
    <mergeCell ref="C1059:D1059"/>
    <mergeCell ref="AJ1270:AK1270"/>
    <mergeCell ref="C1204:D1204"/>
    <mergeCell ref="G1204:I1204"/>
    <mergeCell ref="AD1239:AI1239"/>
    <mergeCell ref="AJ1239:AK1239"/>
    <mergeCell ref="X1236:AC1236"/>
    <mergeCell ref="AD1236:AI1236"/>
    <mergeCell ref="AJ1236:AK1236"/>
    <mergeCell ref="J1236:W1236"/>
    <mergeCell ref="AD1238:AI1238"/>
    <mergeCell ref="J1239:W1239"/>
    <mergeCell ref="X1239:AC1239"/>
    <mergeCell ref="J1204:W1204"/>
    <mergeCell ref="AJ1204:AK1204"/>
    <mergeCell ref="J1147:W1147"/>
    <mergeCell ref="C1152:D1152"/>
    <mergeCell ref="AJ1114:AK1114"/>
    <mergeCell ref="G1059:I1059"/>
    <mergeCell ref="X1149:AC1149"/>
    <mergeCell ref="C1274:D1274"/>
    <mergeCell ref="G1274:I1274"/>
    <mergeCell ref="J1274:W1274"/>
    <mergeCell ref="X1274:AC1274"/>
    <mergeCell ref="AD1274:AI1274"/>
    <mergeCell ref="AJ1274:AK1274"/>
    <mergeCell ref="AJ1277:AK1277"/>
    <mergeCell ref="AJ1278:AK1278"/>
    <mergeCell ref="AJ1217:AK1218"/>
    <mergeCell ref="AJ1230:AK1230"/>
    <mergeCell ref="AJ1231:AK1231"/>
    <mergeCell ref="AJ1232:AK1232"/>
    <mergeCell ref="AJ1233:AK1233"/>
    <mergeCell ref="AJ1234:AK1234"/>
    <mergeCell ref="AJ1235:AK1235"/>
    <mergeCell ref="AJ1255:AK1256"/>
    <mergeCell ref="AJ1259:AK1259"/>
    <mergeCell ref="AJ1260:AK1260"/>
    <mergeCell ref="AJ1222:AK1222"/>
    <mergeCell ref="AJ1223:AK1223"/>
    <mergeCell ref="AJ1224:AK1224"/>
    <mergeCell ref="AJ1225:AK1225"/>
    <mergeCell ref="AJ1237:AK1237"/>
    <mergeCell ref="AJ1238:AK1238"/>
    <mergeCell ref="AJ1261:AK1261"/>
    <mergeCell ref="AJ1262:AK1262"/>
    <mergeCell ref="AJ1228:AK1228"/>
    <mergeCell ref="AJ1229:AK1229"/>
    <mergeCell ref="AD1231:AI1231"/>
    <mergeCell ref="AD1255:AI1256"/>
    <mergeCell ref="AD1259:AI1259"/>
    <mergeCell ref="X1234:AC1234"/>
  </mergeCells>
  <pageMargins left="0.23622047244094491" right="0.23622047244094491" top="0.51181102362204722" bottom="0.31496062992125984" header="0.19685039370078741" footer="0.15748031496062992"/>
  <pageSetup scale="90" firstPageNumber="0" orientation="portrait" useFirstPageNumber="1" r:id="rId1"/>
  <headerFooter differentFirst="1">
    <oddFooter>&amp;C&amp;P</oddFooter>
  </headerFooter>
  <rowBreaks count="35" manualBreakCount="35">
    <brk id="39" max="36" man="1"/>
    <brk id="82" max="36" man="1"/>
    <brk id="124" max="36" man="1"/>
    <brk id="161" max="36" man="1"/>
    <brk id="200" max="36" man="1"/>
    <brk id="273" max="36" man="1"/>
    <brk id="297" max="36" man="1"/>
    <brk id="321" max="36" man="1"/>
    <brk id="349" max="36" man="1"/>
    <brk id="388" max="36" man="1"/>
    <brk id="432" max="36" man="1"/>
    <brk id="471" max="36" man="1"/>
    <brk id="511" max="36" man="1"/>
    <brk id="540" max="36" man="1"/>
    <brk id="572" max="36" man="1"/>
    <brk id="608" max="36" man="1"/>
    <brk id="650" max="36" man="1"/>
    <brk id="691" max="36" man="1"/>
    <brk id="728" max="36" man="1"/>
    <brk id="769" max="36" man="1"/>
    <brk id="810" max="36" man="1"/>
    <brk id="852" max="36" man="1"/>
    <brk id="893" max="36" man="1"/>
    <brk id="931" max="36" man="1"/>
    <brk id="960" max="36" man="1"/>
    <brk id="1003" max="36" man="1"/>
    <brk id="1037" max="36" man="1"/>
    <brk id="1067" max="36" man="1"/>
    <brk id="1100" max="36" man="1"/>
    <brk id="1137" max="36" man="1"/>
    <brk id="1175" max="36" man="1"/>
    <brk id="1215" max="36" man="1"/>
    <brk id="1253" max="36" man="1"/>
    <brk id="1292" max="36" man="1"/>
    <brk id="133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BUDŽET 2020.G</vt:lpstr>
      <vt:lpstr>Sheet1</vt:lpstr>
      <vt:lpstr>Sheet2</vt:lpstr>
      <vt:lpstr>Sheet3</vt:lpstr>
      <vt:lpstr>'BUDŽET 2020.G'!Print_Area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2021-05-05T13:47:52Z</dcterms:modified>
</cp:coreProperties>
</file>