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5" yWindow="2610" windowWidth="14805" windowHeight="8010"/>
  </bookViews>
  <sheets>
    <sheet name="BUDŽET 2020.G" sheetId="4" r:id="rId1"/>
    <sheet name="Sheet1" sheetId="1" r:id="rId2"/>
    <sheet name="Sheet2" sheetId="2" r:id="rId3"/>
    <sheet name="Sheet3" sheetId="3" r:id="rId4"/>
  </sheets>
  <definedNames>
    <definedName name="_xlnm.Print_Area" localSheetId="0">'BUDŽET 2020.G'!$A$1:$AK$1570</definedName>
  </definedNames>
  <calcPr calcId="162913"/>
</workbook>
</file>

<file path=xl/calcChain.xml><?xml version="1.0" encoding="utf-8"?>
<calcChain xmlns="http://schemas.openxmlformats.org/spreadsheetml/2006/main">
  <c r="AJ957" i="4" l="1"/>
  <c r="AJ955" i="4"/>
  <c r="AJ958" i="4"/>
  <c r="AJ961" i="4"/>
  <c r="AJ83" i="4" l="1"/>
  <c r="X82" i="4"/>
  <c r="AD82" i="4"/>
  <c r="AD75" i="4"/>
  <c r="AB24" i="4" s="1"/>
  <c r="AD80" i="4"/>
  <c r="AD86" i="4"/>
  <c r="AD147" i="4"/>
  <c r="AJ79" i="4"/>
  <c r="X75" i="4"/>
  <c r="X1407" i="4"/>
  <c r="X86" i="4"/>
  <c r="AJ87" i="4"/>
  <c r="AJ76" i="4"/>
  <c r="AD120" i="4"/>
  <c r="X120" i="4"/>
  <c r="AD124" i="4"/>
  <c r="X124" i="4"/>
  <c r="AD165" i="4"/>
  <c r="AD152" i="4"/>
  <c r="X152" i="4"/>
  <c r="AD142" i="4"/>
  <c r="X142" i="4"/>
  <c r="AD1269" i="4"/>
  <c r="X1269" i="4"/>
  <c r="AJ1271" i="4"/>
  <c r="AD67" i="4"/>
  <c r="AD140" i="4"/>
  <c r="X140" i="4"/>
  <c r="AJ1408" i="4"/>
  <c r="AD1274" i="4"/>
  <c r="X1274" i="4"/>
  <c r="AJ1276" i="4"/>
  <c r="AD119" i="4"/>
  <c r="X119" i="4"/>
  <c r="AJ1267" i="4"/>
  <c r="AD145" i="4"/>
  <c r="X145" i="4"/>
  <c r="AJ1225" i="4"/>
  <c r="AD1224" i="4"/>
  <c r="X1224" i="4"/>
  <c r="AD108" i="4"/>
  <c r="X108" i="4"/>
  <c r="AD106" i="4"/>
  <c r="X106" i="4"/>
  <c r="AD1079" i="4"/>
  <c r="X1079" i="4"/>
  <c r="AJ1081" i="4"/>
  <c r="AJ1080" i="4"/>
  <c r="AD110" i="4"/>
  <c r="X110" i="4"/>
  <c r="AD1049" i="4"/>
  <c r="X1049" i="4"/>
  <c r="AJ1052" i="4"/>
  <c r="AD993" i="4"/>
  <c r="AD151" i="4"/>
  <c r="X151" i="4"/>
  <c r="AD913" i="4"/>
  <c r="X913" i="4"/>
  <c r="AJ914" i="4"/>
  <c r="AD117" i="4"/>
  <c r="X117" i="4"/>
  <c r="AJ906" i="4"/>
  <c r="X896" i="4"/>
  <c r="AD896" i="4"/>
  <c r="AD118" i="4"/>
  <c r="X118" i="4"/>
  <c r="AJ814" i="4"/>
  <c r="AD533" i="4"/>
  <c r="X533" i="4"/>
  <c r="AJ531" i="4"/>
  <c r="AJ343" i="4"/>
  <c r="AJ344" i="4"/>
  <c r="AD53" i="4"/>
  <c r="AJ75" i="4" l="1"/>
  <c r="AJ1224" i="4"/>
  <c r="AJ913" i="4"/>
  <c r="AD156" i="4"/>
  <c r="AD154" i="4"/>
  <c r="AD123" i="4"/>
  <c r="X123" i="4"/>
  <c r="AD114" i="4"/>
  <c r="X114" i="4"/>
  <c r="AD104" i="4"/>
  <c r="X104" i="4"/>
  <c r="AJ71" i="4"/>
  <c r="AJ67" i="4"/>
  <c r="AB26" i="4"/>
  <c r="AD160" i="4"/>
  <c r="X160" i="4"/>
  <c r="X200" i="4"/>
  <c r="AJ464" i="4"/>
  <c r="AJ459" i="4"/>
  <c r="AJ476" i="4"/>
  <c r="AJ444" i="4"/>
  <c r="AD148" i="4"/>
  <c r="X148" i="4"/>
  <c r="AD143" i="4"/>
  <c r="AD141" i="4"/>
  <c r="X141" i="4"/>
  <c r="AD144" i="4"/>
  <c r="X144" i="4"/>
  <c r="X143" i="4"/>
  <c r="AD130" i="4"/>
  <c r="AD129" i="4" s="1"/>
  <c r="X130" i="4"/>
  <c r="X129" i="4" s="1"/>
  <c r="AD113" i="4"/>
  <c r="AD112" i="4"/>
  <c r="X113" i="4"/>
  <c r="X112" i="4"/>
  <c r="AD109" i="4"/>
  <c r="X109" i="4"/>
  <c r="AD1447" i="4"/>
  <c r="X1447" i="4"/>
  <c r="AJ1451" i="4"/>
  <c r="AJ1360" i="4"/>
  <c r="AJ1275" i="4"/>
  <c r="AJ1176" i="4"/>
  <c r="AJ1130" i="4"/>
  <c r="AD1124" i="4"/>
  <c r="X1124" i="4"/>
  <c r="AJ1082" i="4"/>
  <c r="AD1046" i="4"/>
  <c r="X1046" i="4"/>
  <c r="AJ1048" i="4"/>
  <c r="X959" i="4"/>
  <c r="AD959" i="4"/>
  <c r="AJ960" i="4"/>
  <c r="X953" i="4"/>
  <c r="AD953" i="4"/>
  <c r="AJ951" i="4"/>
  <c r="AD909" i="4"/>
  <c r="X909" i="4"/>
  <c r="AJ911" i="4"/>
  <c r="AD870" i="4"/>
  <c r="X870" i="4"/>
  <c r="AJ871" i="4"/>
  <c r="X718" i="4"/>
  <c r="AD718" i="4"/>
  <c r="AJ675" i="4"/>
  <c r="AJ665" i="4"/>
  <c r="AJ587" i="4"/>
  <c r="AD427" i="4"/>
  <c r="AJ294" i="4"/>
  <c r="X288" i="4"/>
  <c r="AD245" i="4"/>
  <c r="X245" i="4"/>
  <c r="AJ246" i="4"/>
  <c r="AD240" i="4"/>
  <c r="X240" i="4"/>
  <c r="AJ243" i="4"/>
  <c r="AD200" i="4"/>
  <c r="AJ201" i="4"/>
  <c r="X69" i="4"/>
  <c r="AD69" i="4"/>
  <c r="AD138" i="4"/>
  <c r="AD137" i="4" s="1"/>
  <c r="X138" i="4"/>
  <c r="X137" i="4" s="1"/>
  <c r="AD116" i="4"/>
  <c r="X116" i="4"/>
  <c r="X101" i="4"/>
  <c r="X61" i="4"/>
  <c r="AD150" i="4"/>
  <c r="X150" i="4"/>
  <c r="X125" i="4"/>
  <c r="AD122" i="4"/>
  <c r="X122" i="4"/>
  <c r="AD107" i="4"/>
  <c r="X107" i="4"/>
  <c r="AD101" i="4"/>
  <c r="AD99" i="4"/>
  <c r="X99" i="4"/>
  <c r="AD98" i="4"/>
  <c r="X98" i="4"/>
  <c r="AD97" i="4"/>
  <c r="X97" i="4"/>
  <c r="AD96" i="4"/>
  <c r="X96" i="4"/>
  <c r="AD95" i="4"/>
  <c r="X95" i="4"/>
  <c r="AD1452" i="4"/>
  <c r="X1452" i="4"/>
  <c r="AD1407" i="4"/>
  <c r="AJ1278" i="4"/>
  <c r="AJ1273" i="4"/>
  <c r="AD1272" i="4"/>
  <c r="X1272" i="4"/>
  <c r="AJ1270" i="4"/>
  <c r="AJ1268" i="4"/>
  <c r="AJ1266" i="4"/>
  <c r="AJ1265" i="4"/>
  <c r="AJ1264" i="4"/>
  <c r="AD1263" i="4"/>
  <c r="X1263" i="4"/>
  <c r="AJ1262" i="4"/>
  <c r="AJ1261" i="4"/>
  <c r="AD1260" i="4"/>
  <c r="X1260" i="4"/>
  <c r="AJ1259" i="4"/>
  <c r="AD1258" i="4"/>
  <c r="X1258" i="4"/>
  <c r="AJ1257" i="4"/>
  <c r="AJ1256" i="4"/>
  <c r="AJ1255" i="4"/>
  <c r="AJ1254" i="4"/>
  <c r="AJ1253" i="4"/>
  <c r="AD1252" i="4"/>
  <c r="X1252" i="4"/>
  <c r="AD1139" i="4"/>
  <c r="X1139" i="4"/>
  <c r="AJ1140" i="4"/>
  <c r="AJ1138" i="4"/>
  <c r="AD1137" i="4"/>
  <c r="X1137" i="4"/>
  <c r="X1127" i="4"/>
  <c r="AD1127" i="4"/>
  <c r="AD726" i="4"/>
  <c r="X726" i="4"/>
  <c r="AJ727" i="4"/>
  <c r="AD723" i="4"/>
  <c r="X723" i="4"/>
  <c r="AJ725" i="4"/>
  <c r="AD677" i="4"/>
  <c r="X677" i="4"/>
  <c r="AD629" i="4"/>
  <c r="X629" i="4"/>
  <c r="AD619" i="4"/>
  <c r="X619" i="4"/>
  <c r="AJ632" i="4"/>
  <c r="AJ630" i="4"/>
  <c r="AJ628" i="4"/>
  <c r="AD627" i="4"/>
  <c r="X627" i="4"/>
  <c r="AJ621" i="4"/>
  <c r="AJ634" i="4"/>
  <c r="AJ631" i="4"/>
  <c r="AJ626" i="4"/>
  <c r="AJ625" i="4"/>
  <c r="AJ624" i="4"/>
  <c r="AD623" i="4"/>
  <c r="X623" i="4"/>
  <c r="AJ622" i="4"/>
  <c r="AJ620" i="4"/>
  <c r="AJ618" i="4"/>
  <c r="AD617" i="4"/>
  <c r="X617" i="4"/>
  <c r="AJ616" i="4"/>
  <c r="AJ615" i="4"/>
  <c r="AJ614" i="4"/>
  <c r="AJ613" i="4"/>
  <c r="AJ612" i="4"/>
  <c r="AD611" i="4"/>
  <c r="X611" i="4"/>
  <c r="AD584" i="4"/>
  <c r="X584" i="4"/>
  <c r="AD450" i="4"/>
  <c r="X450" i="4"/>
  <c r="AJ452" i="4"/>
  <c r="AJ445" i="4"/>
  <c r="AD389" i="4"/>
  <c r="X389" i="4"/>
  <c r="AJ372" i="4"/>
  <c r="AJ370" i="4"/>
  <c r="AJ369" i="4"/>
  <c r="AJ368" i="4"/>
  <c r="AJ367" i="4"/>
  <c r="AD366" i="4"/>
  <c r="X366" i="4"/>
  <c r="AJ365" i="4"/>
  <c r="AJ364" i="4"/>
  <c r="AD363" i="4"/>
  <c r="X363" i="4"/>
  <c r="AJ362" i="4"/>
  <c r="AD361" i="4"/>
  <c r="X361" i="4"/>
  <c r="AJ360" i="4"/>
  <c r="AJ359" i="4"/>
  <c r="AJ358" i="4"/>
  <c r="AJ357" i="4"/>
  <c r="AJ356" i="4"/>
  <c r="AD355" i="4"/>
  <c r="X355" i="4"/>
  <c r="AJ348" i="4"/>
  <c r="AJ346" i="4"/>
  <c r="AJ345" i="4"/>
  <c r="AJ342" i="4"/>
  <c r="AJ341" i="4"/>
  <c r="AD340" i="4"/>
  <c r="X340" i="4"/>
  <c r="AJ339" i="4"/>
  <c r="AJ338" i="4"/>
  <c r="AD337" i="4"/>
  <c r="X337" i="4"/>
  <c r="AJ336" i="4"/>
  <c r="AD335" i="4"/>
  <c r="X335" i="4"/>
  <c r="AJ334" i="4"/>
  <c r="AJ333" i="4"/>
  <c r="AJ332" i="4"/>
  <c r="AJ331" i="4"/>
  <c r="AJ330" i="4"/>
  <c r="AD329" i="4"/>
  <c r="X329" i="4"/>
  <c r="AJ318" i="4"/>
  <c r="AJ321" i="4"/>
  <c r="AJ319" i="4"/>
  <c r="AJ317" i="4"/>
  <c r="AD316" i="4"/>
  <c r="X316" i="4"/>
  <c r="AJ315" i="4"/>
  <c r="AJ314" i="4"/>
  <c r="AD313" i="4"/>
  <c r="X313" i="4"/>
  <c r="AJ312" i="4"/>
  <c r="AD311" i="4"/>
  <c r="X311" i="4"/>
  <c r="AJ310" i="4"/>
  <c r="AJ309" i="4"/>
  <c r="AJ308" i="4"/>
  <c r="AJ307" i="4"/>
  <c r="AJ306" i="4"/>
  <c r="AD305" i="4"/>
  <c r="X305" i="4"/>
  <c r="AD247" i="4"/>
  <c r="X247" i="4"/>
  <c r="AJ248" i="4"/>
  <c r="AJ85" i="4"/>
  <c r="AJ84" i="4"/>
  <c r="AJ771" i="4"/>
  <c r="AJ1134" i="4"/>
  <c r="AD1133" i="4"/>
  <c r="X1133" i="4"/>
  <c r="AD1083" i="4"/>
  <c r="X1083" i="4"/>
  <c r="AJ1051" i="4"/>
  <c r="AD1041" i="4"/>
  <c r="X1041" i="4"/>
  <c r="AJ1042" i="4"/>
  <c r="AD1034" i="4"/>
  <c r="X1034" i="4"/>
  <c r="AD1005" i="4"/>
  <c r="X1005" i="4"/>
  <c r="AJ1006" i="4"/>
  <c r="X993" i="4"/>
  <c r="AJ998" i="4"/>
  <c r="AJ997" i="4"/>
  <c r="AD989" i="4"/>
  <c r="X989" i="4"/>
  <c r="AD867" i="4"/>
  <c r="X867" i="4"/>
  <c r="AJ869" i="4"/>
  <c r="AD667" i="4"/>
  <c r="X667" i="4"/>
  <c r="AJ669" i="4"/>
  <c r="AD578" i="4"/>
  <c r="X578" i="4"/>
  <c r="AJ581" i="4"/>
  <c r="AD575" i="4"/>
  <c r="X575" i="4"/>
  <c r="AJ451" i="4"/>
  <c r="AJ396" i="4"/>
  <c r="AD163" i="4"/>
  <c r="AD162" i="4" s="1"/>
  <c r="X163" i="4"/>
  <c r="X162" i="4" s="1"/>
  <c r="X154" i="4"/>
  <c r="AD149" i="4"/>
  <c r="X147" i="4"/>
  <c r="AD128" i="4"/>
  <c r="AD127" i="4"/>
  <c r="X127" i="4"/>
  <c r="AD125" i="4"/>
  <c r="AD103" i="4"/>
  <c r="AD102" i="4"/>
  <c r="AJ448" i="4"/>
  <c r="AD1551" i="4"/>
  <c r="X1551" i="4"/>
  <c r="AJ1552" i="4"/>
  <c r="AJ1409" i="4"/>
  <c r="AJ1405" i="4"/>
  <c r="AD1366" i="4"/>
  <c r="X1366" i="4"/>
  <c r="AJ1367" i="4"/>
  <c r="AJ1364" i="4"/>
  <c r="AJ1314" i="4"/>
  <c r="AJ1312" i="4"/>
  <c r="AJ1311" i="4"/>
  <c r="AJ1310" i="4"/>
  <c r="AJ1309" i="4"/>
  <c r="AD1308" i="4"/>
  <c r="X1308" i="4"/>
  <c r="AJ1307" i="4"/>
  <c r="AJ1306" i="4"/>
  <c r="AD1305" i="4"/>
  <c r="X1305" i="4"/>
  <c r="AJ1304" i="4"/>
  <c r="AD1303" i="4"/>
  <c r="X1303" i="4"/>
  <c r="AJ1302" i="4"/>
  <c r="AJ1301" i="4"/>
  <c r="AJ1300" i="4"/>
  <c r="AJ1299" i="4"/>
  <c r="AJ1298" i="4"/>
  <c r="AD1297" i="4"/>
  <c r="X1297" i="4"/>
  <c r="AJ1355" i="4"/>
  <c r="AJ1356" i="4"/>
  <c r="AJ1227" i="4"/>
  <c r="AD1226" i="4"/>
  <c r="X1226" i="4"/>
  <c r="AJ1050" i="4"/>
  <c r="AJ1047" i="4"/>
  <c r="AJ1045" i="4"/>
  <c r="AD1044" i="4"/>
  <c r="X1044" i="4"/>
  <c r="AJ1043" i="4"/>
  <c r="AJ1007" i="4"/>
  <c r="AD1002" i="4"/>
  <c r="X1002" i="4"/>
  <c r="AJ1003" i="4"/>
  <c r="AJ1001" i="4"/>
  <c r="AD1000" i="4"/>
  <c r="X1000" i="4"/>
  <c r="AJ996" i="4"/>
  <c r="AJ982" i="4"/>
  <c r="AD957" i="4"/>
  <c r="X957" i="4"/>
  <c r="AJ954" i="4"/>
  <c r="AJ949" i="4"/>
  <c r="AJ910" i="4"/>
  <c r="AJ868" i="4"/>
  <c r="AJ866" i="4"/>
  <c r="AD865" i="4"/>
  <c r="X865" i="4"/>
  <c r="AJ862" i="4"/>
  <c r="X854" i="4"/>
  <c r="AD854" i="4"/>
  <c r="AJ858" i="4"/>
  <c r="AD820" i="4"/>
  <c r="X820" i="4"/>
  <c r="AJ824" i="4"/>
  <c r="AJ822" i="4"/>
  <c r="AJ819" i="4"/>
  <c r="AJ817" i="4"/>
  <c r="AD816" i="4"/>
  <c r="X816" i="4"/>
  <c r="AD818" i="4"/>
  <c r="X818" i="4"/>
  <c r="AD777" i="4"/>
  <c r="X777" i="4"/>
  <c r="AJ778" i="4"/>
  <c r="AJ770" i="4"/>
  <c r="AJ763" i="4"/>
  <c r="AJ728" i="4"/>
  <c r="AJ724" i="4"/>
  <c r="AJ721" i="4"/>
  <c r="AD683" i="4"/>
  <c r="X683" i="4"/>
  <c r="AJ684" i="4"/>
  <c r="AJ680" i="4"/>
  <c r="AD679" i="4"/>
  <c r="X679" i="4"/>
  <c r="AJ678" i="4"/>
  <c r="X658" i="4"/>
  <c r="AD658" i="4"/>
  <c r="AJ659" i="4"/>
  <c r="AJ660" i="4"/>
  <c r="AJ661" i="4"/>
  <c r="AJ662" i="4"/>
  <c r="AJ663" i="4"/>
  <c r="X664" i="4"/>
  <c r="AD664" i="4"/>
  <c r="AJ666" i="4"/>
  <c r="AJ668" i="4"/>
  <c r="AJ670" i="4"/>
  <c r="AJ671" i="4"/>
  <c r="X672" i="4"/>
  <c r="AD672" i="4"/>
  <c r="AJ673" i="4"/>
  <c r="AJ674" i="4"/>
  <c r="AJ676" i="4"/>
  <c r="AJ681" i="4"/>
  <c r="AJ682" i="4"/>
  <c r="AJ686" i="4"/>
  <c r="AD586" i="4"/>
  <c r="X586" i="4"/>
  <c r="AJ585" i="4"/>
  <c r="AJ583" i="4"/>
  <c r="AD582" i="4"/>
  <c r="X582" i="4"/>
  <c r="AD447" i="4"/>
  <c r="X447" i="4"/>
  <c r="AD203" i="4"/>
  <c r="X203" i="4"/>
  <c r="AJ205" i="4"/>
  <c r="AJ202" i="4"/>
  <c r="AD78" i="4"/>
  <c r="X78" i="4"/>
  <c r="AJ88" i="4"/>
  <c r="AJ81" i="4"/>
  <c r="AJ73" i="4"/>
  <c r="AJ72" i="4"/>
  <c r="AJ70" i="4"/>
  <c r="AJ66" i="4"/>
  <c r="AJ65" i="4"/>
  <c r="AJ63" i="4"/>
  <c r="AJ62" i="4"/>
  <c r="AJ60" i="4"/>
  <c r="AJ59" i="4"/>
  <c r="AJ57" i="4"/>
  <c r="AJ56" i="4"/>
  <c r="AJ55" i="4"/>
  <c r="AJ54" i="4"/>
  <c r="AJ1558" i="4"/>
  <c r="AJ1556" i="4"/>
  <c r="AJ1554" i="4"/>
  <c r="AJ1553" i="4"/>
  <c r="AJ1550" i="4"/>
  <c r="AJ1548" i="4"/>
  <c r="AJ1547" i="4"/>
  <c r="AJ1546" i="4"/>
  <c r="AJ1544" i="4"/>
  <c r="AJ1543" i="4"/>
  <c r="AJ1542" i="4"/>
  <c r="AJ1541" i="4"/>
  <c r="AJ1539" i="4"/>
  <c r="AJ1538" i="4"/>
  <c r="AJ1537" i="4"/>
  <c r="AJ1535" i="4"/>
  <c r="AJ1533" i="4"/>
  <c r="AJ1532" i="4"/>
  <c r="AJ1531" i="4"/>
  <c r="AJ1530" i="4"/>
  <c r="AJ1529" i="4"/>
  <c r="AJ1498" i="4"/>
  <c r="AJ1496" i="4"/>
  <c r="AJ1495" i="4"/>
  <c r="AJ1494" i="4"/>
  <c r="AJ1492" i="4"/>
  <c r="AJ1491" i="4"/>
  <c r="AJ1489" i="4"/>
  <c r="AJ1487" i="4"/>
  <c r="AJ1486" i="4"/>
  <c r="AJ1485" i="4"/>
  <c r="AJ1484" i="4"/>
  <c r="AJ1483" i="4"/>
  <c r="AJ1457" i="4"/>
  <c r="AJ1455" i="4"/>
  <c r="AJ1453" i="4"/>
  <c r="AJ1450" i="4"/>
  <c r="AJ1449" i="4"/>
  <c r="AJ1448" i="4"/>
  <c r="AJ1446" i="4"/>
  <c r="AJ1445" i="4"/>
  <c r="AJ1443" i="4"/>
  <c r="AJ1441" i="4"/>
  <c r="AJ1440" i="4"/>
  <c r="AJ1439" i="4"/>
  <c r="AJ1438" i="4"/>
  <c r="AJ1437" i="4"/>
  <c r="AJ1411" i="4"/>
  <c r="AJ1406" i="4"/>
  <c r="AJ1404" i="4"/>
  <c r="AJ1403" i="4"/>
  <c r="AJ1402" i="4"/>
  <c r="AJ1400" i="4"/>
  <c r="AJ1399" i="4"/>
  <c r="AJ1397" i="4"/>
  <c r="AJ1395" i="4"/>
  <c r="AJ1394" i="4"/>
  <c r="AJ1393" i="4"/>
  <c r="AJ1392" i="4"/>
  <c r="AJ1391" i="4"/>
  <c r="AJ1371" i="4"/>
  <c r="AJ1369" i="4"/>
  <c r="AJ1368" i="4"/>
  <c r="AJ1365" i="4"/>
  <c r="AJ1363" i="4"/>
  <c r="AJ1361" i="4"/>
  <c r="AJ1359" i="4"/>
  <c r="AJ1358" i="4"/>
  <c r="AJ1354" i="4"/>
  <c r="AJ1353" i="4"/>
  <c r="AJ1351" i="4"/>
  <c r="AJ1349" i="4"/>
  <c r="AJ1348" i="4"/>
  <c r="AJ1347" i="4"/>
  <c r="AJ1346" i="4"/>
  <c r="AJ1345" i="4"/>
  <c r="AJ1337" i="4"/>
  <c r="AJ1335" i="4"/>
  <c r="AJ1334" i="4"/>
  <c r="AJ1333" i="4"/>
  <c r="AJ1332" i="4"/>
  <c r="AJ1330" i="4"/>
  <c r="AJ1329" i="4"/>
  <c r="AJ1327" i="4"/>
  <c r="AJ1325" i="4"/>
  <c r="AJ1324" i="4"/>
  <c r="AJ1323" i="4"/>
  <c r="AJ1322" i="4"/>
  <c r="AJ1321" i="4"/>
  <c r="AJ1229" i="4"/>
  <c r="AJ1223" i="4"/>
  <c r="AJ1222" i="4"/>
  <c r="AJ1221" i="4"/>
  <c r="AJ1220" i="4"/>
  <c r="AJ1219" i="4"/>
  <c r="AJ1217" i="4"/>
  <c r="AJ1216" i="4"/>
  <c r="AJ1214" i="4"/>
  <c r="AJ1212" i="4"/>
  <c r="AJ1211" i="4"/>
  <c r="AJ1210" i="4"/>
  <c r="AJ1209" i="4"/>
  <c r="AJ1208" i="4"/>
  <c r="AJ1179" i="4"/>
  <c r="AJ1177" i="4"/>
  <c r="AJ1175" i="4"/>
  <c r="AJ1174" i="4"/>
  <c r="AJ1173" i="4"/>
  <c r="AJ1171" i="4"/>
  <c r="AJ1170" i="4"/>
  <c r="AJ1168" i="4"/>
  <c r="AJ1166" i="4"/>
  <c r="AJ1165" i="4"/>
  <c r="AJ1164" i="4"/>
  <c r="AJ1163" i="4"/>
  <c r="AJ1162" i="4"/>
  <c r="AJ1142" i="4"/>
  <c r="AJ1136" i="4"/>
  <c r="AJ1132" i="4"/>
  <c r="AJ1131" i="4"/>
  <c r="AJ1129" i="4"/>
  <c r="AJ1128" i="4"/>
  <c r="AJ1126" i="4"/>
  <c r="AJ1125" i="4"/>
  <c r="AJ1123" i="4"/>
  <c r="AJ1121" i="4"/>
  <c r="AJ1120" i="4"/>
  <c r="AJ1119" i="4"/>
  <c r="AJ1118" i="4"/>
  <c r="AJ1117" i="4"/>
  <c r="AJ1086" i="4"/>
  <c r="AJ1084" i="4"/>
  <c r="AJ1078" i="4"/>
  <c r="AJ1077" i="4"/>
  <c r="AJ1075" i="4"/>
  <c r="AJ1074" i="4"/>
  <c r="AJ1073" i="4"/>
  <c r="AJ1072" i="4"/>
  <c r="AJ1071" i="4"/>
  <c r="AJ1054" i="4"/>
  <c r="AJ1040" i="4"/>
  <c r="AJ1039" i="4"/>
  <c r="AJ1037" i="4"/>
  <c r="AJ1036" i="4"/>
  <c r="AJ1035" i="4"/>
  <c r="AJ1033" i="4"/>
  <c r="AJ1032" i="4"/>
  <c r="AJ1030" i="4"/>
  <c r="AJ1029" i="4"/>
  <c r="AJ1028" i="4"/>
  <c r="AJ1027" i="4"/>
  <c r="AJ1026" i="4"/>
  <c r="AJ1009" i="4"/>
  <c r="AJ1004" i="4"/>
  <c r="AJ999" i="4"/>
  <c r="AJ995" i="4"/>
  <c r="AJ994" i="4"/>
  <c r="AJ992" i="4"/>
  <c r="AJ991" i="4"/>
  <c r="AJ990" i="4"/>
  <c r="AJ988" i="4"/>
  <c r="AJ987" i="4"/>
  <c r="AJ985" i="4"/>
  <c r="AJ984" i="4"/>
  <c r="AJ983" i="4"/>
  <c r="AJ981" i="4"/>
  <c r="AJ962" i="4"/>
  <c r="AJ956" i="4"/>
  <c r="AJ952" i="4"/>
  <c r="AJ950" i="4"/>
  <c r="AJ948" i="4"/>
  <c r="AJ946" i="4"/>
  <c r="AJ945" i="4"/>
  <c r="AJ943" i="4"/>
  <c r="AJ942" i="4"/>
  <c r="AJ940" i="4"/>
  <c r="AJ939" i="4"/>
  <c r="AJ938" i="4"/>
  <c r="AJ937" i="4"/>
  <c r="AJ936" i="4"/>
  <c r="AJ916" i="4"/>
  <c r="AJ912" i="4"/>
  <c r="AJ908" i="4"/>
  <c r="AJ907" i="4"/>
  <c r="AJ905" i="4"/>
  <c r="AJ904" i="4"/>
  <c r="AJ902" i="4"/>
  <c r="AJ901" i="4"/>
  <c r="AJ900" i="4"/>
  <c r="AJ898" i="4"/>
  <c r="AJ897" i="4"/>
  <c r="AJ895" i="4"/>
  <c r="AJ894" i="4"/>
  <c r="AJ893" i="4"/>
  <c r="AJ892" i="4"/>
  <c r="AJ891" i="4"/>
  <c r="AJ874" i="4"/>
  <c r="AJ872" i="4"/>
  <c r="AJ864" i="4"/>
  <c r="AJ863" i="4"/>
  <c r="AJ861" i="4"/>
  <c r="AJ860" i="4"/>
  <c r="AJ857" i="4"/>
  <c r="AJ856" i="4"/>
  <c r="AJ855" i="4"/>
  <c r="AJ853" i="4"/>
  <c r="AJ852" i="4"/>
  <c r="AJ850" i="4"/>
  <c r="AJ849" i="4"/>
  <c r="AJ848" i="4"/>
  <c r="AJ847" i="4"/>
  <c r="AJ846" i="4"/>
  <c r="AJ826" i="4"/>
  <c r="AJ823" i="4"/>
  <c r="AJ821" i="4"/>
  <c r="AJ815" i="4"/>
  <c r="AJ813" i="4"/>
  <c r="AJ812" i="4"/>
  <c r="AJ810" i="4"/>
  <c r="AJ809" i="4"/>
  <c r="AJ807" i="4"/>
  <c r="AJ805" i="4"/>
  <c r="AJ804" i="4"/>
  <c r="AJ803" i="4"/>
  <c r="AJ802" i="4"/>
  <c r="AJ801" i="4"/>
  <c r="AJ781" i="4"/>
  <c r="AJ779" i="4"/>
  <c r="AJ776" i="4"/>
  <c r="AJ775" i="4"/>
  <c r="AJ773" i="4"/>
  <c r="AJ772" i="4"/>
  <c r="AJ769" i="4"/>
  <c r="AJ768" i="4"/>
  <c r="AJ766" i="4"/>
  <c r="AJ765" i="4"/>
  <c r="AJ764" i="4"/>
  <c r="AJ762" i="4"/>
  <c r="AJ760" i="4"/>
  <c r="AJ759" i="4"/>
  <c r="AJ757" i="4"/>
  <c r="AJ756" i="4"/>
  <c r="AJ755" i="4"/>
  <c r="AJ754" i="4"/>
  <c r="AJ753" i="4"/>
  <c r="AJ730" i="4"/>
  <c r="AJ722" i="4"/>
  <c r="AJ720" i="4"/>
  <c r="AJ719" i="4"/>
  <c r="AJ717" i="4"/>
  <c r="AJ716" i="4"/>
  <c r="AJ715" i="4"/>
  <c r="AJ714" i="4"/>
  <c r="AJ712" i="4"/>
  <c r="AJ711" i="4"/>
  <c r="AJ709" i="4"/>
  <c r="AJ708" i="4"/>
  <c r="AJ707" i="4"/>
  <c r="AJ706" i="4"/>
  <c r="AJ705" i="4"/>
  <c r="AJ589" i="4"/>
  <c r="AJ580" i="4"/>
  <c r="AJ579" i="4"/>
  <c r="AJ577" i="4"/>
  <c r="AJ576" i="4"/>
  <c r="AJ574" i="4"/>
  <c r="AJ572" i="4"/>
  <c r="AJ571" i="4"/>
  <c r="AJ570" i="4"/>
  <c r="AJ569" i="4"/>
  <c r="AJ568" i="4"/>
  <c r="AJ536" i="4"/>
  <c r="AJ534" i="4"/>
  <c r="AJ532" i="4"/>
  <c r="AJ530" i="4"/>
  <c r="AJ529" i="4"/>
  <c r="AJ527" i="4"/>
  <c r="AJ526" i="4"/>
  <c r="AJ524" i="4"/>
  <c r="AJ522" i="4"/>
  <c r="AJ521" i="4"/>
  <c r="AJ520" i="4"/>
  <c r="AJ519" i="4"/>
  <c r="AJ518" i="4"/>
  <c r="AJ478" i="4"/>
  <c r="AJ475" i="4"/>
  <c r="AJ473" i="4"/>
  <c r="AJ472" i="4"/>
  <c r="AJ471" i="4"/>
  <c r="AJ470" i="4"/>
  <c r="AJ463" i="4"/>
  <c r="AJ462" i="4"/>
  <c r="AJ461" i="4"/>
  <c r="AJ458" i="4"/>
  <c r="AJ457" i="4"/>
  <c r="AJ455" i="4"/>
  <c r="AJ454" i="4"/>
  <c r="AJ449" i="4"/>
  <c r="AJ446" i="4"/>
  <c r="AJ443" i="4"/>
  <c r="AJ442" i="4"/>
  <c r="AJ440" i="4"/>
  <c r="AJ439" i="4"/>
  <c r="AJ438" i="4"/>
  <c r="AJ436" i="4"/>
  <c r="AJ435" i="4"/>
  <c r="AJ434" i="4"/>
  <c r="AJ432" i="4"/>
  <c r="AJ431" i="4"/>
  <c r="AJ430" i="4"/>
  <c r="AJ429" i="4"/>
  <c r="AJ428" i="4"/>
  <c r="AJ404" i="4"/>
  <c r="AJ402" i="4"/>
  <c r="AJ401" i="4"/>
  <c r="AJ399" i="4"/>
  <c r="AJ397" i="4"/>
  <c r="AJ395" i="4"/>
  <c r="AJ394" i="4"/>
  <c r="AJ393" i="4"/>
  <c r="AJ391" i="4"/>
  <c r="AJ390" i="4"/>
  <c r="AJ388" i="4"/>
  <c r="AJ387" i="4"/>
  <c r="AJ385" i="4"/>
  <c r="AJ384" i="4"/>
  <c r="AJ383" i="4"/>
  <c r="AJ382" i="4"/>
  <c r="AJ381" i="4"/>
  <c r="AJ295" i="4"/>
  <c r="AJ293" i="4"/>
  <c r="AJ292" i="4"/>
  <c r="AJ290" i="4"/>
  <c r="AJ289" i="4"/>
  <c r="AJ287" i="4"/>
  <c r="AJ285" i="4"/>
  <c r="AJ284" i="4"/>
  <c r="AJ283" i="4"/>
  <c r="AJ282" i="4"/>
  <c r="AJ281" i="4"/>
  <c r="AJ244" i="4"/>
  <c r="AJ242" i="4"/>
  <c r="AJ241" i="4"/>
  <c r="AJ239" i="4"/>
  <c r="AJ238" i="4"/>
  <c r="AJ236" i="4"/>
  <c r="AJ234" i="4"/>
  <c r="AJ233" i="4"/>
  <c r="AJ232" i="4"/>
  <c r="AJ231" i="4"/>
  <c r="AJ230" i="4"/>
  <c r="AJ184" i="4"/>
  <c r="AJ185" i="4"/>
  <c r="AJ186" i="4"/>
  <c r="AJ187" i="4"/>
  <c r="AJ204" i="4"/>
  <c r="AJ199" i="4"/>
  <c r="AJ198" i="4"/>
  <c r="AJ197" i="4"/>
  <c r="AJ196" i="4"/>
  <c r="AJ195" i="4"/>
  <c r="AJ193" i="4"/>
  <c r="AJ192" i="4"/>
  <c r="AJ190" i="4"/>
  <c r="AJ189" i="4"/>
  <c r="AJ183" i="4"/>
  <c r="AD1549" i="4"/>
  <c r="AD1545" i="4"/>
  <c r="AD1540" i="4"/>
  <c r="AD1536" i="4"/>
  <c r="AD1534" i="4"/>
  <c r="AD1528" i="4"/>
  <c r="AD1493" i="4"/>
  <c r="AD1490" i="4"/>
  <c r="AD1488" i="4"/>
  <c r="AD1482" i="4"/>
  <c r="AD1454" i="4"/>
  <c r="AD1444" i="4"/>
  <c r="AD1442" i="4"/>
  <c r="AD1436" i="4"/>
  <c r="AD1401" i="4"/>
  <c r="AD1398" i="4"/>
  <c r="AD1396" i="4"/>
  <c r="AD1390" i="4"/>
  <c r="AD1362" i="4"/>
  <c r="AD1357" i="4"/>
  <c r="AD1352" i="4"/>
  <c r="AD1350" i="4"/>
  <c r="AD1344" i="4"/>
  <c r="AD1331" i="4"/>
  <c r="AD1328" i="4"/>
  <c r="AD1326" i="4"/>
  <c r="AD1320" i="4"/>
  <c r="AD1218" i="4"/>
  <c r="AD1215" i="4"/>
  <c r="AD1213" i="4"/>
  <c r="AD1207" i="4"/>
  <c r="AD1172" i="4"/>
  <c r="AD1169" i="4"/>
  <c r="AD1167" i="4"/>
  <c r="AD1161" i="4"/>
  <c r="AD1135" i="4"/>
  <c r="AD1122" i="4"/>
  <c r="AD1116" i="4"/>
  <c r="AD1076" i="4"/>
  <c r="AD1070" i="4"/>
  <c r="AD1038" i="4"/>
  <c r="AD1031" i="4"/>
  <c r="AD1025" i="4"/>
  <c r="AD986" i="4"/>
  <c r="AD980" i="4"/>
  <c r="AD955" i="4"/>
  <c r="AD947" i="4"/>
  <c r="AD944" i="4"/>
  <c r="AD941" i="4"/>
  <c r="AD935" i="4"/>
  <c r="AD903" i="4"/>
  <c r="AD899" i="4"/>
  <c r="AD890" i="4"/>
  <c r="AD859" i="4"/>
  <c r="AD851" i="4"/>
  <c r="AD845" i="4"/>
  <c r="AD811" i="4"/>
  <c r="AD808" i="4"/>
  <c r="AD806" i="4"/>
  <c r="AD800" i="4"/>
  <c r="AD774" i="4"/>
  <c r="AD767" i="4"/>
  <c r="AD761" i="4"/>
  <c r="AD758" i="4"/>
  <c r="AD752" i="4"/>
  <c r="AD713" i="4"/>
  <c r="AD710" i="4"/>
  <c r="AD704" i="4"/>
  <c r="AD573" i="4"/>
  <c r="AD567" i="4"/>
  <c r="AD528" i="4"/>
  <c r="AD525" i="4"/>
  <c r="AD523" i="4"/>
  <c r="AD517" i="4"/>
  <c r="AD474" i="4"/>
  <c r="AD469" i="4"/>
  <c r="AD460" i="4"/>
  <c r="AD453" i="4"/>
  <c r="AD441" i="4"/>
  <c r="AD437" i="4"/>
  <c r="AD433" i="4"/>
  <c r="AD400" i="4"/>
  <c r="AD398" i="4"/>
  <c r="AD392" i="4"/>
  <c r="AD386" i="4"/>
  <c r="AD380" i="4"/>
  <c r="AD291" i="4"/>
  <c r="AD288" i="4"/>
  <c r="AD286" i="4"/>
  <c r="AD280" i="4"/>
  <c r="AD237" i="4"/>
  <c r="AD235" i="4"/>
  <c r="AD229" i="4"/>
  <c r="AD194" i="4"/>
  <c r="AD191" i="4"/>
  <c r="AD188" i="4"/>
  <c r="AD182" i="4"/>
  <c r="AD168" i="4"/>
  <c r="AD166" i="4"/>
  <c r="AD161" i="4"/>
  <c r="AD159" i="4"/>
  <c r="AD158" i="4"/>
  <c r="AD155" i="4"/>
  <c r="AB18" i="4"/>
  <c r="AD58" i="4"/>
  <c r="X456" i="4"/>
  <c r="X453" i="4"/>
  <c r="X1549" i="4"/>
  <c r="X1545" i="4"/>
  <c r="X1540" i="4"/>
  <c r="X1536" i="4"/>
  <c r="X1534" i="4"/>
  <c r="X1528" i="4"/>
  <c r="X1493" i="4"/>
  <c r="X1490" i="4"/>
  <c r="X1488" i="4"/>
  <c r="X1482" i="4"/>
  <c r="X1454" i="4"/>
  <c r="X1444" i="4"/>
  <c r="X1442" i="4"/>
  <c r="X1436" i="4"/>
  <c r="X1401" i="4"/>
  <c r="X1398" i="4"/>
  <c r="X1396" i="4"/>
  <c r="X1390" i="4"/>
  <c r="X1362" i="4"/>
  <c r="X1357" i="4"/>
  <c r="X1352" i="4"/>
  <c r="X1350" i="4"/>
  <c r="X1344" i="4"/>
  <c r="X1331" i="4"/>
  <c r="X1328" i="4"/>
  <c r="X1326" i="4"/>
  <c r="X1320" i="4"/>
  <c r="X1218" i="4"/>
  <c r="X1215" i="4"/>
  <c r="X1213" i="4"/>
  <c r="X1207" i="4"/>
  <c r="X1172" i="4"/>
  <c r="X1169" i="4"/>
  <c r="X1167" i="4"/>
  <c r="X1161" i="4"/>
  <c r="X1135" i="4"/>
  <c r="X1122" i="4"/>
  <c r="X1116" i="4"/>
  <c r="X1076" i="4"/>
  <c r="X1070" i="4"/>
  <c r="X1038" i="4"/>
  <c r="X1031" i="4"/>
  <c r="X1025" i="4"/>
  <c r="X986" i="4"/>
  <c r="X980" i="4"/>
  <c r="X955" i="4"/>
  <c r="X947" i="4"/>
  <c r="X944" i="4"/>
  <c r="X941" i="4"/>
  <c r="X935" i="4"/>
  <c r="X903" i="4"/>
  <c r="X899" i="4"/>
  <c r="X890" i="4"/>
  <c r="X859" i="4"/>
  <c r="X851" i="4"/>
  <c r="X845" i="4"/>
  <c r="X811" i="4"/>
  <c r="X808" i="4"/>
  <c r="X806" i="4"/>
  <c r="X800" i="4"/>
  <c r="X774" i="4"/>
  <c r="X767" i="4"/>
  <c r="X761" i="4"/>
  <c r="X758" i="4"/>
  <c r="X752" i="4"/>
  <c r="X713" i="4"/>
  <c r="X710" i="4"/>
  <c r="X704" i="4"/>
  <c r="X573" i="4"/>
  <c r="X567" i="4"/>
  <c r="X528" i="4"/>
  <c r="X525" i="4"/>
  <c r="X523" i="4"/>
  <c r="X517" i="4"/>
  <c r="X474" i="4"/>
  <c r="X469" i="4"/>
  <c r="X460" i="4"/>
  <c r="X441" i="4"/>
  <c r="X437" i="4"/>
  <c r="X433" i="4"/>
  <c r="X427" i="4"/>
  <c r="X400" i="4"/>
  <c r="X398" i="4"/>
  <c r="X392" i="4"/>
  <c r="X386" i="4"/>
  <c r="X380" i="4"/>
  <c r="X291" i="4"/>
  <c r="X286" i="4"/>
  <c r="X280" i="4"/>
  <c r="X237" i="4"/>
  <c r="X235" i="4"/>
  <c r="X229" i="4"/>
  <c r="X194" i="4"/>
  <c r="X191" i="4"/>
  <c r="X188" i="4"/>
  <c r="X182" i="4"/>
  <c r="X169" i="4"/>
  <c r="X168" i="4"/>
  <c r="X166" i="4"/>
  <c r="X165" i="4"/>
  <c r="X161" i="4"/>
  <c r="X159" i="4"/>
  <c r="X158" i="4"/>
  <c r="X156" i="4"/>
  <c r="X155" i="4"/>
  <c r="X149" i="4"/>
  <c r="X128" i="4"/>
  <c r="X115" i="4"/>
  <c r="X103" i="4"/>
  <c r="X102" i="4"/>
  <c r="X80" i="4"/>
  <c r="X58" i="4"/>
  <c r="X53" i="4"/>
  <c r="AD61" i="4"/>
  <c r="AJ68" i="4"/>
  <c r="AJ74" i="4"/>
  <c r="X89" i="4" l="1"/>
  <c r="AD89" i="4"/>
  <c r="AB23" i="4"/>
  <c r="AD915" i="4"/>
  <c r="X1228" i="4"/>
  <c r="X1085" i="4"/>
  <c r="AD1085" i="4"/>
  <c r="AD1228" i="4"/>
  <c r="AJ150" i="4"/>
  <c r="X915" i="4"/>
  <c r="AJ138" i="4"/>
  <c r="X371" i="4"/>
  <c r="AD169" i="4"/>
  <c r="AJ169" i="4" s="1"/>
  <c r="AD1497" i="4"/>
  <c r="AD1555" i="4"/>
  <c r="X1456" i="4"/>
  <c r="X1555" i="4"/>
  <c r="X1497" i="4"/>
  <c r="X1336" i="4"/>
  <c r="AD1456" i="4"/>
  <c r="X1410" i="4"/>
  <c r="X1313" i="4"/>
  <c r="AD1410" i="4"/>
  <c r="AD1313" i="4"/>
  <c r="X1277" i="4"/>
  <c r="AD1336" i="4"/>
  <c r="AD1370" i="4"/>
  <c r="X1370" i="4"/>
  <c r="AD1277" i="4"/>
  <c r="AJ141" i="4"/>
  <c r="AJ361" i="4"/>
  <c r="AD1178" i="4"/>
  <c r="X1178" i="4"/>
  <c r="AJ355" i="4"/>
  <c r="X1141" i="4"/>
  <c r="AD1008" i="4"/>
  <c r="X1008" i="4"/>
  <c r="AD1141" i="4"/>
  <c r="X1053" i="4"/>
  <c r="AD1053" i="4"/>
  <c r="AD961" i="4"/>
  <c r="AD873" i="4"/>
  <c r="X961" i="4"/>
  <c r="X873" i="4"/>
  <c r="X633" i="4"/>
  <c r="AD825" i="4"/>
  <c r="X825" i="4"/>
  <c r="AD780" i="4"/>
  <c r="AD729" i="4"/>
  <c r="X780" i="4"/>
  <c r="X729" i="4"/>
  <c r="X685" i="4"/>
  <c r="AD685" i="4"/>
  <c r="AD633" i="4"/>
  <c r="X588" i="4"/>
  <c r="AD535" i="4"/>
  <c r="AD588" i="4"/>
  <c r="X535" i="4"/>
  <c r="AD403" i="4"/>
  <c r="X403" i="4"/>
  <c r="AD371" i="4"/>
  <c r="AD320" i="4"/>
  <c r="X296" i="4"/>
  <c r="X320" i="4"/>
  <c r="X249" i="4"/>
  <c r="AD296" i="4"/>
  <c r="AD249" i="4"/>
  <c r="AD206" i="4"/>
  <c r="X206" i="4"/>
  <c r="AD456" i="4"/>
  <c r="AD477" i="4" s="1"/>
  <c r="AD153" i="4"/>
  <c r="AD115" i="4"/>
  <c r="AJ115" i="4" s="1"/>
  <c r="AJ1452" i="4"/>
  <c r="AJ1551" i="4"/>
  <c r="AJ1274" i="4"/>
  <c r="AJ1269" i="4"/>
  <c r="AJ1263" i="4"/>
  <c r="AJ1127" i="4"/>
  <c r="AJ959" i="4"/>
  <c r="AJ1083" i="4"/>
  <c r="AJ867" i="4"/>
  <c r="AJ993" i="4"/>
  <c r="AJ820" i="4"/>
  <c r="AJ123" i="4"/>
  <c r="AJ107" i="4"/>
  <c r="AJ143" i="4"/>
  <c r="AJ1002" i="4"/>
  <c r="AJ1226" i="4"/>
  <c r="AJ1297" i="4"/>
  <c r="AJ1034" i="4"/>
  <c r="AJ1447" i="4"/>
  <c r="AJ313" i="4"/>
  <c r="AJ667" i="4"/>
  <c r="AJ664" i="4"/>
  <c r="AJ658" i="4"/>
  <c r="AJ723" i="4"/>
  <c r="AJ1046" i="4"/>
  <c r="AJ1124" i="4"/>
  <c r="AJ1272" i="4"/>
  <c r="AJ586" i="4"/>
  <c r="AJ103" i="4"/>
  <c r="AJ450" i="4"/>
  <c r="AJ623" i="4"/>
  <c r="AJ777" i="4"/>
  <c r="AJ619" i="4"/>
  <c r="AJ145" i="4"/>
  <c r="AJ447" i="4"/>
  <c r="AJ816" i="4"/>
  <c r="AJ865" i="4"/>
  <c r="AJ953" i="4"/>
  <c r="AJ1000" i="4"/>
  <c r="AJ1044" i="4"/>
  <c r="AJ1308" i="4"/>
  <c r="AJ578" i="4"/>
  <c r="AJ1326" i="4"/>
  <c r="AJ163" i="4"/>
  <c r="AJ627" i="4"/>
  <c r="AJ726" i="4"/>
  <c r="AJ1137" i="4"/>
  <c r="AJ1252" i="4"/>
  <c r="AJ1258" i="4"/>
  <c r="AD139" i="4"/>
  <c r="AJ1025" i="4"/>
  <c r="X126" i="4"/>
  <c r="X139" i="4"/>
  <c r="AJ389" i="4"/>
  <c r="AJ806" i="4"/>
  <c r="AJ845" i="4"/>
  <c r="AJ903" i="4"/>
  <c r="AJ986" i="4"/>
  <c r="AJ1215" i="4"/>
  <c r="AJ1398" i="4"/>
  <c r="AJ1442" i="4"/>
  <c r="AJ1488" i="4"/>
  <c r="AJ125" i="4"/>
  <c r="AD146" i="4"/>
  <c r="AJ311" i="4"/>
  <c r="AJ329" i="4"/>
  <c r="AJ116" i="4"/>
  <c r="AJ1070" i="4"/>
  <c r="AJ127" i="4"/>
  <c r="AJ575" i="4"/>
  <c r="AJ1049" i="4"/>
  <c r="AJ337" i="4"/>
  <c r="AJ149" i="4"/>
  <c r="AJ154" i="4"/>
  <c r="AJ811" i="4"/>
  <c r="AJ672" i="4"/>
  <c r="AJ113" i="4"/>
  <c r="AJ340" i="4"/>
  <c r="AJ335" i="4"/>
  <c r="AJ1366" i="4"/>
  <c r="AJ104" i="4"/>
  <c r="AD347" i="4"/>
  <c r="X347" i="4"/>
  <c r="AJ573" i="4"/>
  <c r="AD164" i="4"/>
  <c r="AB32" i="4" s="1"/>
  <c r="AJ166" i="4"/>
  <c r="AJ774" i="4"/>
  <c r="AJ808" i="4"/>
  <c r="AJ890" i="4"/>
  <c r="AJ947" i="4"/>
  <c r="AJ1396" i="4"/>
  <c r="AJ1436" i="4"/>
  <c r="AJ117" i="4"/>
  <c r="AJ617" i="4"/>
  <c r="AJ677" i="4"/>
  <c r="AJ1260" i="4"/>
  <c r="X167" i="4"/>
  <c r="AJ767" i="4"/>
  <c r="AJ1344" i="4"/>
  <c r="AJ1482" i="4"/>
  <c r="AJ305" i="4"/>
  <c r="AJ718" i="4"/>
  <c r="AJ1528" i="4"/>
  <c r="AJ155" i="4"/>
  <c r="AJ161" i="4"/>
  <c r="AJ291" i="4"/>
  <c r="AJ433" i="4"/>
  <c r="AJ1540" i="4"/>
  <c r="AJ286" i="4"/>
  <c r="AJ909" i="4"/>
  <c r="AJ989" i="4"/>
  <c r="AJ363" i="4"/>
  <c r="AJ366" i="4"/>
  <c r="AJ140" i="4"/>
  <c r="AJ704" i="4"/>
  <c r="AJ112" i="4"/>
  <c r="AJ400" i="4"/>
  <c r="AJ761" i="4"/>
  <c r="AJ899" i="4"/>
  <c r="AJ941" i="4"/>
  <c r="AJ1122" i="4"/>
  <c r="AJ1357" i="4"/>
  <c r="AJ1545" i="4"/>
  <c r="AJ453" i="4"/>
  <c r="AJ1536" i="4"/>
  <c r="AJ683" i="4"/>
  <c r="AJ245" i="4"/>
  <c r="AJ280" i="4"/>
  <c r="AJ106" i="4"/>
  <c r="AJ386" i="4"/>
  <c r="AJ474" i="4"/>
  <c r="AJ567" i="4"/>
  <c r="AJ935" i="4"/>
  <c r="AJ1454" i="4"/>
  <c r="AJ1490" i="4"/>
  <c r="AJ380" i="4"/>
  <c r="AJ460" i="4"/>
  <c r="AJ523" i="4"/>
  <c r="AJ1328" i="4"/>
  <c r="AJ1350" i="4"/>
  <c r="AJ1444" i="4"/>
  <c r="AJ147" i="4"/>
  <c r="AJ118" i="4"/>
  <c r="AJ122" i="4"/>
  <c r="AJ142" i="4"/>
  <c r="AJ130" i="4"/>
  <c r="AJ200" i="4"/>
  <c r="AJ235" i="4"/>
  <c r="AJ469" i="4"/>
  <c r="AJ525" i="4"/>
  <c r="AJ398" i="4"/>
  <c r="AJ533" i="4"/>
  <c r="AJ752" i="4"/>
  <c r="AJ944" i="4"/>
  <c r="AJ1362" i="4"/>
  <c r="AJ679" i="4"/>
  <c r="AJ584" i="4"/>
  <c r="AJ629" i="4"/>
  <c r="X157" i="4"/>
  <c r="AJ392" i="4"/>
  <c r="AJ1213" i="4"/>
  <c r="AJ1041" i="4"/>
  <c r="AJ1133" i="4"/>
  <c r="AJ1139" i="4"/>
  <c r="X164" i="4"/>
  <c r="AJ158" i="4"/>
  <c r="AJ441" i="4"/>
  <c r="AJ1031" i="4"/>
  <c r="AJ1076" i="4"/>
  <c r="AJ1352" i="4"/>
  <c r="AJ582" i="4"/>
  <c r="AJ120" i="4"/>
  <c r="AJ129" i="4"/>
  <c r="AJ95" i="4"/>
  <c r="AJ98" i="4"/>
  <c r="AD94" i="4"/>
  <c r="AJ99" i="4"/>
  <c r="AJ97" i="4"/>
  <c r="AJ160" i="4"/>
  <c r="AJ247" i="4"/>
  <c r="X146" i="4"/>
  <c r="AJ229" i="4"/>
  <c r="AJ152" i="4"/>
  <c r="AJ151" i="4"/>
  <c r="AJ194" i="4"/>
  <c r="X105" i="4"/>
  <c r="AJ101" i="4"/>
  <c r="X100" i="4"/>
  <c r="AD157" i="4"/>
  <c r="AB34" i="4" s="1"/>
  <c r="AJ114" i="4"/>
  <c r="AJ108" i="4"/>
  <c r="AJ188" i="4"/>
  <c r="X94" i="4"/>
  <c r="AJ96" i="4"/>
  <c r="AJ82" i="4"/>
  <c r="AJ80" i="4"/>
  <c r="AJ69" i="4"/>
  <c r="AJ168" i="4"/>
  <c r="AJ758" i="4"/>
  <c r="AJ1038" i="4"/>
  <c r="AJ1079" i="4"/>
  <c r="X111" i="4"/>
  <c r="AJ109" i="4"/>
  <c r="AJ119" i="4"/>
  <c r="AJ102" i="4"/>
  <c r="AJ240" i="4"/>
  <c r="AJ1534" i="4"/>
  <c r="AJ237" i="4"/>
  <c r="AJ1161" i="4"/>
  <c r="AJ1218" i="4"/>
  <c r="AJ1549" i="4"/>
  <c r="AJ818" i="4"/>
  <c r="AJ1005" i="4"/>
  <c r="AD121" i="4"/>
  <c r="AJ137" i="4"/>
  <c r="AJ1390" i="4"/>
  <c r="AJ182" i="4"/>
  <c r="X477" i="4"/>
  <c r="AJ800" i="4"/>
  <c r="AJ870" i="4"/>
  <c r="AJ896" i="4"/>
  <c r="AJ165" i="4"/>
  <c r="AJ288" i="4"/>
  <c r="AJ517" i="4"/>
  <c r="AJ710" i="4"/>
  <c r="AJ851" i="4"/>
  <c r="AJ1172" i="4"/>
  <c r="AJ1401" i="4"/>
  <c r="AJ78" i="4"/>
  <c r="AJ854" i="4"/>
  <c r="AD126" i="4"/>
  <c r="AJ713" i="4"/>
  <c r="AJ859" i="4"/>
  <c r="AJ980" i="4"/>
  <c r="AJ191" i="4"/>
  <c r="AJ437" i="4"/>
  <c r="AJ528" i="4"/>
  <c r="AJ1135" i="4"/>
  <c r="AJ1169" i="4"/>
  <c r="AJ1320" i="4"/>
  <c r="AJ1331" i="4"/>
  <c r="AJ1493" i="4"/>
  <c r="AJ203" i="4"/>
  <c r="AJ1303" i="4"/>
  <c r="AJ1305" i="4"/>
  <c r="AD100" i="4"/>
  <c r="AJ144" i="4"/>
  <c r="AJ162" i="4"/>
  <c r="AJ110" i="4"/>
  <c r="AJ316" i="4"/>
  <c r="AJ611" i="4"/>
  <c r="AJ1407" i="4"/>
  <c r="AJ148" i="4"/>
  <c r="AJ86" i="4"/>
  <c r="AB25" i="4"/>
  <c r="X121" i="4"/>
  <c r="AJ159" i="4"/>
  <c r="X153" i="4"/>
  <c r="AJ1207" i="4"/>
  <c r="AJ1116" i="4"/>
  <c r="AJ1167" i="4"/>
  <c r="AD105" i="4"/>
  <c r="AJ128" i="4"/>
  <c r="AJ427" i="4"/>
  <c r="AJ61" i="4"/>
  <c r="AJ58" i="4"/>
  <c r="AJ53" i="4"/>
  <c r="AB21" i="4" l="1"/>
  <c r="AD167" i="4"/>
  <c r="AB33" i="4" s="1"/>
  <c r="X1557" i="4"/>
  <c r="AJ456" i="4"/>
  <c r="AJ156" i="4"/>
  <c r="AD111" i="4"/>
  <c r="AB31" i="4" s="1"/>
  <c r="AJ126" i="4"/>
  <c r="AJ685" i="4"/>
  <c r="AJ1456" i="4"/>
  <c r="AJ320" i="4"/>
  <c r="AJ633" i="4"/>
  <c r="AJ153" i="4"/>
  <c r="AJ139" i="4"/>
  <c r="AJ729" i="4"/>
  <c r="AJ146" i="4"/>
  <c r="AJ1228" i="4"/>
  <c r="AJ157" i="4"/>
  <c r="AJ1555" i="4"/>
  <c r="AJ1085" i="4"/>
  <c r="AJ915" i="4"/>
  <c r="AJ164" i="4"/>
  <c r="AJ588" i="4"/>
  <c r="AJ347" i="4"/>
  <c r="AJ1277" i="4"/>
  <c r="AJ780" i="4"/>
  <c r="AJ825" i="4"/>
  <c r="AJ1008" i="4"/>
  <c r="AJ1053" i="4"/>
  <c r="AJ1313" i="4"/>
  <c r="AJ371" i="4"/>
  <c r="AJ296" i="4"/>
  <c r="AJ1497" i="4"/>
  <c r="AJ1336" i="4"/>
  <c r="AJ1178" i="4"/>
  <c r="AJ1370" i="4"/>
  <c r="AJ1141" i="4"/>
  <c r="AJ249" i="4"/>
  <c r="AJ100" i="4"/>
  <c r="AJ403" i="4"/>
  <c r="AJ124" i="4"/>
  <c r="AJ873" i="4"/>
  <c r="AJ94" i="4"/>
  <c r="AJ105" i="4"/>
  <c r="AJ206" i="4"/>
  <c r="AD1557" i="4"/>
  <c r="AJ477" i="4"/>
  <c r="X170" i="4"/>
  <c r="AJ535" i="4"/>
  <c r="AJ1410" i="4"/>
  <c r="AJ121" i="4"/>
  <c r="AJ89" i="4"/>
  <c r="AD170" i="4" l="1"/>
  <c r="AJ170" i="4" s="1"/>
  <c r="AJ167" i="4"/>
  <c r="AJ111" i="4"/>
  <c r="AB29" i="4"/>
  <c r="AB37" i="4" s="1"/>
  <c r="AJ1557" i="4"/>
</calcChain>
</file>

<file path=xl/sharedStrings.xml><?xml version="1.0" encoding="utf-8"?>
<sst xmlns="http://schemas.openxmlformats.org/spreadsheetml/2006/main" count="1212" uniqueCount="212">
  <si>
    <t>Ostali prihodi</t>
  </si>
  <si>
    <t>Kapitalni izdaci</t>
  </si>
  <si>
    <t>Otplata duga</t>
  </si>
  <si>
    <t>Transferi od budžeta Crne Gore</t>
  </si>
  <si>
    <t>Ekonom. klasa</t>
  </si>
  <si>
    <t>OPIS</t>
  </si>
  <si>
    <t>PRIMICI</t>
  </si>
  <si>
    <t>POREZI</t>
  </si>
  <si>
    <t>Porez na dohodak fizičkih lica</t>
  </si>
  <si>
    <t>Porez na nepokretnosti</t>
  </si>
  <si>
    <t>Porez na promet nepokretnosti</t>
  </si>
  <si>
    <t>Prirez porezu na dohodak fizičkih lica</t>
  </si>
  <si>
    <t>TAKSE</t>
  </si>
  <si>
    <t>Lokalne administrativne takse</t>
  </si>
  <si>
    <t>Lokalne komunalne takse</t>
  </si>
  <si>
    <t>NAKNADE</t>
  </si>
  <si>
    <t>Naknada za korišćenje dobara od opšteg interesa</t>
  </si>
  <si>
    <t>Naknada za korišćenje prirodnih dobara</t>
  </si>
  <si>
    <t>Naknade za komunalno opremanje građevinskog zemljišta</t>
  </si>
  <si>
    <t>Godišnja naknada  pri registraciji drumskih motornih vozila</t>
  </si>
  <si>
    <t>Ostale naknade za puteve</t>
  </si>
  <si>
    <t>OSTALI PRIHODI</t>
  </si>
  <si>
    <t>Prihodi od rente</t>
  </si>
  <si>
    <t>Prihodi koje svojom djelatnošću ostvare organi lokalne uprave, službe i javne ustanove</t>
  </si>
  <si>
    <t>PRIMICI OD PRODAJE IMOVINE</t>
  </si>
  <si>
    <t>Prodaja nepokretnosti u korist budžeta Glavnog grada</t>
  </si>
  <si>
    <t>SREDSTVA PRENESENA IZ PRETHODNE GODINE</t>
  </si>
  <si>
    <t>Sredstva prenesena iz prethodne godine</t>
  </si>
  <si>
    <t>DONACIJE I TRANSFERI</t>
  </si>
  <si>
    <t>Kapitalne donacije u korist Opštine</t>
  </si>
  <si>
    <t>UKUPNI PRIMICI</t>
  </si>
  <si>
    <t>IZDACI</t>
  </si>
  <si>
    <t>Bruto zarade i doprinosi na teret poslodavca</t>
  </si>
  <si>
    <t>Neto zarade</t>
  </si>
  <si>
    <t>Porezi na zarade zaposlenih</t>
  </si>
  <si>
    <t>Doprinosi na teret zaposlenog</t>
  </si>
  <si>
    <t>Doprinosi na teret poslodavca</t>
  </si>
  <si>
    <t>Opštinski prirez</t>
  </si>
  <si>
    <t>Ostala lična primanja</t>
  </si>
  <si>
    <t>Naknada za prevoz</t>
  </si>
  <si>
    <t>Otpremnine</t>
  </si>
  <si>
    <t>Naknada skupštinskim odbornicima</t>
  </si>
  <si>
    <t>Ostale naknade</t>
  </si>
  <si>
    <t>Rashodi za materijal</t>
  </si>
  <si>
    <t>Administrativni materijal</t>
  </si>
  <si>
    <t>Materijal za posebne namjene</t>
  </si>
  <si>
    <t>Rashodi za energiju</t>
  </si>
  <si>
    <t>Rashodi za gorivo</t>
  </si>
  <si>
    <t>Rashodi za usluge</t>
  </si>
  <si>
    <t>Službena putovanja</t>
  </si>
  <si>
    <t>Reprezentacija</t>
  </si>
  <si>
    <t>Komunikacione usluge</t>
  </si>
  <si>
    <t>Bankarske usluge/provizija</t>
  </si>
  <si>
    <t>Advokatske, notarske i pravne usluge</t>
  </si>
  <si>
    <t>Konsultanske usluge, projekti i studije</t>
  </si>
  <si>
    <t>Usluge stručnog usavršavanja</t>
  </si>
  <si>
    <t>Ostale usluge</t>
  </si>
  <si>
    <t>Tekuće održavanje</t>
  </si>
  <si>
    <t>Tekuće održavanje objekata</t>
  </si>
  <si>
    <t>Tekuće održavanje opreme</t>
  </si>
  <si>
    <t>Troškovi održavanja vozila</t>
  </si>
  <si>
    <t>Kamate</t>
  </si>
  <si>
    <t>Kamate nerezidentima</t>
  </si>
  <si>
    <t>Renta</t>
  </si>
  <si>
    <t>Zakup objekata</t>
  </si>
  <si>
    <t>Ostali izdaci</t>
  </si>
  <si>
    <t>Izrada i održavanje softvera</t>
  </si>
  <si>
    <t>Osiguranje</t>
  </si>
  <si>
    <t>Komunalne naknade</t>
  </si>
  <si>
    <t>Transferi institucijama, pojedincima, nevladinom i javnom sektoru</t>
  </si>
  <si>
    <t>Transferi institucijama kulture i sporta</t>
  </si>
  <si>
    <t>Transferi nevladinim organizacijama</t>
  </si>
  <si>
    <t>Transferi političkim partijama, strankama i udruženjima</t>
  </si>
  <si>
    <t>Transferi za jednokratne socijalne pomoći</t>
  </si>
  <si>
    <t>Ostali transferi pojedincima</t>
  </si>
  <si>
    <t>Ostali transferi</t>
  </si>
  <si>
    <t>Transferi opštinama</t>
  </si>
  <si>
    <t>Transferi budžetu Države</t>
  </si>
  <si>
    <t>Transferi privrednim društvima</t>
  </si>
  <si>
    <t>Izdaci za lokalnu infrastrukturu</t>
  </si>
  <si>
    <t>Izdaci za građevinske objekte</t>
  </si>
  <si>
    <t>Izdaci za opremu</t>
  </si>
  <si>
    <t>Investiciono održavanje</t>
  </si>
  <si>
    <t>Otplata dugova</t>
  </si>
  <si>
    <t>Otplata obaveza iz prethodnog perioda</t>
  </si>
  <si>
    <t>Sredstva rezerve</t>
  </si>
  <si>
    <t>Tekuća budžetska rezerva</t>
  </si>
  <si>
    <t>Stalna budžetska rezerva</t>
  </si>
  <si>
    <t>UKUPNI IZDACI</t>
  </si>
  <si>
    <t>Org. klasa</t>
  </si>
  <si>
    <t>Fun. klasa</t>
  </si>
  <si>
    <t>Ekon. klasa</t>
  </si>
  <si>
    <t>Opis</t>
  </si>
  <si>
    <t>Konsultantske usluge, projekti i studije</t>
  </si>
  <si>
    <t>UKUPNO</t>
  </si>
  <si>
    <t>SLUŽBA SKUPŠTINE</t>
  </si>
  <si>
    <t>SEKRETARIJAT ZA FINANSIJE</t>
  </si>
  <si>
    <t>Bankarske usluge/provizije</t>
  </si>
  <si>
    <t>Transferi  budžetu Države</t>
  </si>
  <si>
    <t>Izdaci za lokalnu infrastukturu</t>
  </si>
  <si>
    <t>Rashodi iz prethodne godine</t>
  </si>
  <si>
    <t>Otplata ostalih obaveza</t>
  </si>
  <si>
    <t>Rezerve</t>
  </si>
  <si>
    <t>UPRAVA LOKALNIH JAVNIH PRIHODA</t>
  </si>
  <si>
    <t>JU DNEVNI CENTAR ZA DJECU I OMLADINU SA SMETNJAMA U RAZVOJU</t>
  </si>
  <si>
    <t>JU ZA BRIGU O DJECI "DJEČJI SAVEZ"</t>
  </si>
  <si>
    <t>JU ZA SMJEŠTAJ, REHABILITACIJU I RESOCIJALIZACIJU KORISNIKA PSIHOAKTIVNIH SUPSTANCI</t>
  </si>
  <si>
    <t>SEKRETARIJAT ZA KULTURU I SPORT</t>
  </si>
  <si>
    <t>JU "MUZEJI I GALERIJE"</t>
  </si>
  <si>
    <t>JU NB "RADOSAV LJUMOVIĆ"</t>
  </si>
  <si>
    <t>JU "GRADSKO POZORIŠTE"</t>
  </si>
  <si>
    <t>JU KIC "BUDO TOMOVIĆ"</t>
  </si>
  <si>
    <t>JU KIC "ZETA"</t>
  </si>
  <si>
    <t>JU KIC "MALESIJA"</t>
  </si>
  <si>
    <t>SEKRETARIJAT ZA LOKALNU SAMOUPRAVU</t>
  </si>
  <si>
    <t>KOMUNALNA POLICIJA</t>
  </si>
  <si>
    <t>SLUŽBA ZA ZAJEDNIČKE POSLOVE</t>
  </si>
  <si>
    <t>DIREKCIJA ZA IMOVINU</t>
  </si>
  <si>
    <t>CENTAR ZA INFORMACIONI SISTEM</t>
  </si>
  <si>
    <t>SLUŽBA ZA UNUTRAŠNJU REVIZIJU</t>
  </si>
  <si>
    <t>UKUPNI IZDACI BUDŽETA</t>
  </si>
  <si>
    <t>Tekuće održavanje lokalnih puteva</t>
  </si>
  <si>
    <t>%</t>
  </si>
  <si>
    <t>ZAVRŠNI RAČUN BUDŽETA GLAVNOG GRADA PODGORICE</t>
  </si>
  <si>
    <t xml:space="preserve">OPŠTI DIO </t>
  </si>
  <si>
    <t>Član 1</t>
  </si>
  <si>
    <t xml:space="preserve">I  </t>
  </si>
  <si>
    <t>II</t>
  </si>
  <si>
    <t>Primici</t>
  </si>
  <si>
    <t>tekući prihodi</t>
  </si>
  <si>
    <t xml:space="preserve">primici od prodaje imovine </t>
  </si>
  <si>
    <t>III</t>
  </si>
  <si>
    <t xml:space="preserve">Izdaci </t>
  </si>
  <si>
    <t>tekući rashodi</t>
  </si>
  <si>
    <t>otplata dugova</t>
  </si>
  <si>
    <t>sredstva rezervi</t>
  </si>
  <si>
    <t>IV</t>
  </si>
  <si>
    <t>Član 2</t>
  </si>
  <si>
    <t>Član 3</t>
  </si>
  <si>
    <t>Primici po izvorima i vrstama i izdaci po osnovnim namjenama, planirani su i ostvareni u sljedećim iznosima :</t>
  </si>
  <si>
    <t>PRIMICI OD OTPLATE KREDITA</t>
  </si>
  <si>
    <t>Primici od otplate kredita</t>
  </si>
  <si>
    <t xml:space="preserve">Ostale naknade </t>
  </si>
  <si>
    <t>Tekuće donacije u korist Opštine</t>
  </si>
  <si>
    <t>SKUPŠTINA GLAVNOG GRADA PODGORICE</t>
  </si>
  <si>
    <t>PREDSJEDNIK SKUPŠTINE,</t>
  </si>
  <si>
    <t>dr Đorđe Suhih</t>
  </si>
  <si>
    <t>TEKUĆI PRIHODI</t>
  </si>
  <si>
    <t>Naknade za korišćenje građevinskog zemljišta</t>
  </si>
  <si>
    <t>Početni depozit</t>
  </si>
  <si>
    <t>Krajnji depozit</t>
  </si>
  <si>
    <t>Kontribucije za članstvo u domaćim i međunarodnim organizacijama</t>
  </si>
  <si>
    <t>Ostali transferi institucijama</t>
  </si>
  <si>
    <t>Naknada skupštinskim poslanicima</t>
  </si>
  <si>
    <t>Izdaci po osnovu isplate ugovora o djelu</t>
  </si>
  <si>
    <t>Kamate rezidentima</t>
  </si>
  <si>
    <t>Otplata hartija od vrijednosti i kredita rezidentima</t>
  </si>
  <si>
    <t>Otplata hartija od vrijednosti i kredita nerezidentima</t>
  </si>
  <si>
    <t>Materijal za zdravstvenu zaštitu</t>
  </si>
  <si>
    <t>Zakup objekta</t>
  </si>
  <si>
    <t>Subvencije</t>
  </si>
  <si>
    <t>Subvencije za proizvodnju i pružanje usluga</t>
  </si>
  <si>
    <t>Pozajmice i krediti</t>
  </si>
  <si>
    <t>Pozajmice i krediti pojedincima</t>
  </si>
  <si>
    <t>Rashodi za tekuće održavanje</t>
  </si>
  <si>
    <t>Tekuće održavanje građevinskih objekata</t>
  </si>
  <si>
    <t>Usluge prevoza</t>
  </si>
  <si>
    <t>Transferi institucijama, pojedincima, nevladinom i javnom sektroru</t>
  </si>
  <si>
    <t>KOMUNALNA INSPEKCIJA</t>
  </si>
  <si>
    <t>Izdaci po osnovu ispate ugovora o djelu</t>
  </si>
  <si>
    <t>Izrada  održavanje softvera</t>
  </si>
  <si>
    <t>Konsultantske usluge, projekti istudije</t>
  </si>
  <si>
    <t>Tekuće održavaje opreme</t>
  </si>
  <si>
    <t>POZAJMICE I KREDITI</t>
  </si>
  <si>
    <t>Pozajmice i krediti od inostranih izvora</t>
  </si>
  <si>
    <t>kreditna sredstva</t>
  </si>
  <si>
    <t>SLUŽBA ZA ODNOSE SA JAVNOŠĆU</t>
  </si>
  <si>
    <t>SLUŽBA ZA MEĐUNARODNU SARADNJU</t>
  </si>
  <si>
    <t>Usluge stručnog uavršavanja</t>
  </si>
  <si>
    <t>SLUŽBA GLAVNOG ADMINISTRATORA</t>
  </si>
  <si>
    <t>SLUŽBA GLAVNOG GRADSKOG ARHITEKTE</t>
  </si>
  <si>
    <t>Izdaci po osnovu troškova sudskih postupaka</t>
  </si>
  <si>
    <t>SEKRETARIJAT ZA PREDUZETNIŠTVO</t>
  </si>
  <si>
    <t>SEKRETARIJAT ZA SOCIJALNO STARANJE</t>
  </si>
  <si>
    <t>Transferi nevladini organizacijama</t>
  </si>
  <si>
    <t>SEKRETARIJAT ZA KOMUNALNE POSLOVE</t>
  </si>
  <si>
    <t>SEKRETARIJAT ZA  SAOBRAĆAJ</t>
  </si>
  <si>
    <t>Izdaci i održavanje softvera</t>
  </si>
  <si>
    <t>Ostali transferi pjedincima</t>
  </si>
  <si>
    <t>donacije i transferi države</t>
  </si>
  <si>
    <t>SEKRETARIJAT ZA PLANIRANJE PROSTORA I ODRŽIVI RAZVOJ</t>
  </si>
  <si>
    <t>SLUŽBA ZAŠTITE I SPAŠAVANJA</t>
  </si>
  <si>
    <t>Ostvareno 2020</t>
  </si>
  <si>
    <t>Kamate zbog neblagovremenog plaćanje obaveza</t>
  </si>
  <si>
    <t>Plan 2020</t>
  </si>
  <si>
    <t xml:space="preserve">Osiguranje </t>
  </si>
  <si>
    <t>Novčane kazne izrečene u prekršajnom i drugom postupku zbog neplaćanja lokalnih poreza</t>
  </si>
  <si>
    <t>SLUŽBA ZA OSTVARIVANJE IZVRŠNE FUNKCIJE GRADONAČELNIKA</t>
  </si>
  <si>
    <t>ZA 2021. GODINU</t>
  </si>
  <si>
    <t>PLAN 2021</t>
  </si>
  <si>
    <t>Ostvareno 2021</t>
  </si>
  <si>
    <t>Plan 2021</t>
  </si>
  <si>
    <t>Prodaja akcija</t>
  </si>
  <si>
    <t>U Budžetu Glavnog grada Podgorice za 2021. godinu ostvareni su primici i izdaci:</t>
  </si>
  <si>
    <t>Završni račun budžeta Glavnog grada Podgorice za 2021. godinu stupa na snagu danom objavljivanja u "Službenom listu CG-opštinski propisi".</t>
  </si>
  <si>
    <t>Pozajmice i krediti od domaćih izvora</t>
  </si>
  <si>
    <t>SLUŽBA ZA JAVNE NABAVKE</t>
  </si>
  <si>
    <t>kapitalni izdaci</t>
  </si>
  <si>
    <t xml:space="preserve">Na osnovu člana 40 Zakona o finansiranju lokalne samouprave ("Službeni list CG", broj 03/19) i člana 54 stav 1 tačka 7 Statuta Glavnog grada ("Službeni list CG", broj  08/19, 20/21), Skupština Glavnog grada - Podgorice, na sjednici održanoj 19. maja 2022. godine, donijela je - </t>
  </si>
  <si>
    <t>Broj: 02-016/22-263</t>
  </si>
  <si>
    <t>Podgorica,</t>
  </si>
  <si>
    <t>19. maja 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</si>
</sst>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00"/>
    <numFmt numFmtId="165" formatCode="0000"/>
    <numFmt numFmtId="166" formatCode="#,##0.00\ [$€-1]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4"/>
      <name val="Cambria"/>
      <family val="1"/>
      <charset val="238"/>
      <scheme val="major"/>
    </font>
    <font>
      <sz val="20"/>
      <name val="Cambria"/>
      <family val="1"/>
      <charset val="238"/>
      <scheme val="major"/>
    </font>
    <font>
      <sz val="12.5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2.5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3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64">
    <xf numFmtId="0" fontId="0" fillId="0" borderId="0" xfId="0"/>
    <xf numFmtId="0" fontId="3" fillId="0" borderId="0" xfId="0" applyFont="1" applyFill="1" applyAlignment="1">
      <alignment vertical="top" wrapText="1"/>
    </xf>
    <xf numFmtId="0" fontId="4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Fill="1"/>
    <xf numFmtId="0" fontId="9" fillId="0" borderId="0" xfId="0" applyFont="1"/>
    <xf numFmtId="0" fontId="3" fillId="0" borderId="0" xfId="0" applyFont="1"/>
    <xf numFmtId="0" fontId="10" fillId="0" borderId="0" xfId="0" applyFont="1"/>
    <xf numFmtId="0" fontId="5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 applyFill="1"/>
    <xf numFmtId="0" fontId="3" fillId="0" borderId="0" xfId="0" applyFont="1" applyFill="1" applyAlignment="1"/>
    <xf numFmtId="4" fontId="3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/>
    <xf numFmtId="0" fontId="5" fillId="0" borderId="0" xfId="0" applyFont="1" applyFill="1"/>
    <xf numFmtId="0" fontId="9" fillId="0" borderId="0" xfId="0" applyFont="1" applyFill="1" applyAlignment="1"/>
    <xf numFmtId="8" fontId="9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166" fontId="9" fillId="0" borderId="0" xfId="0" applyNumberFormat="1" applyFont="1" applyFill="1" applyAlignment="1"/>
    <xf numFmtId="4" fontId="9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/>
    <xf numFmtId="8" fontId="3" fillId="0" borderId="0" xfId="0" applyNumberFormat="1" applyFont="1" applyFill="1"/>
    <xf numFmtId="0" fontId="9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/>
    <xf numFmtId="0" fontId="13" fillId="0" borderId="0" xfId="3" applyFont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wrapText="1"/>
    </xf>
    <xf numFmtId="4" fontId="14" fillId="0" borderId="1" xfId="3" applyNumberFormat="1" applyFont="1" applyFill="1" applyBorder="1" applyAlignment="1">
      <alignment horizontal="right" wrapText="1"/>
    </xf>
    <xf numFmtId="4" fontId="7" fillId="0" borderId="1" xfId="3" applyNumberFormat="1" applyFont="1" applyFill="1" applyBorder="1" applyAlignment="1">
      <alignment horizontal="right" wrapText="1"/>
    </xf>
    <xf numFmtId="0" fontId="13" fillId="0" borderId="0" xfId="3" applyFont="1" applyFill="1"/>
    <xf numFmtId="0" fontId="13" fillId="0" borderId="2" xfId="3" applyFont="1" applyBorder="1"/>
    <xf numFmtId="0" fontId="13" fillId="0" borderId="0" xfId="3" applyFont="1" applyBorder="1"/>
    <xf numFmtId="0" fontId="15" fillId="0" borderId="0" xfId="3" applyFont="1" applyBorder="1"/>
    <xf numFmtId="4" fontId="13" fillId="0" borderId="0" xfId="3" applyNumberFormat="1" applyFont="1"/>
    <xf numFmtId="0" fontId="15" fillId="0" borderId="0" xfId="3" applyFont="1"/>
    <xf numFmtId="0" fontId="10" fillId="0" borderId="0" xfId="3" applyFont="1"/>
    <xf numFmtId="0" fontId="14" fillId="0" borderId="0" xfId="3" applyFont="1"/>
    <xf numFmtId="0" fontId="13" fillId="0" borderId="2" xfId="3" applyFont="1" applyBorder="1" applyAlignment="1">
      <alignment horizontal="center" wrapText="1"/>
    </xf>
    <xf numFmtId="0" fontId="13" fillId="0" borderId="3" xfId="3" applyFont="1" applyBorder="1" applyAlignment="1">
      <alignment horizontal="center" wrapText="1"/>
    </xf>
    <xf numFmtId="164" fontId="14" fillId="0" borderId="0" xfId="3" applyNumberFormat="1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right" wrapText="1"/>
    </xf>
    <xf numFmtId="4" fontId="7" fillId="0" borderId="0" xfId="3" applyNumberFormat="1" applyFont="1" applyFill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4" fillId="0" borderId="0" xfId="0" applyFont="1"/>
    <xf numFmtId="0" fontId="16" fillId="0" borderId="0" xfId="3" applyFont="1" applyFill="1" applyBorder="1" applyAlignment="1">
      <alignment horizontal="right" wrapText="1"/>
    </xf>
    <xf numFmtId="0" fontId="15" fillId="0" borderId="53" xfId="3" applyFont="1" applyBorder="1" applyAlignment="1">
      <alignment horizontal="center" vertical="top" wrapText="1"/>
    </xf>
    <xf numFmtId="0" fontId="13" fillId="0" borderId="57" xfId="3" applyFont="1" applyBorder="1" applyAlignment="1">
      <alignment horizontal="center" wrapText="1"/>
    </xf>
    <xf numFmtId="0" fontId="13" fillId="0" borderId="53" xfId="3" applyFont="1" applyBorder="1" applyAlignment="1">
      <alignment horizontal="center" wrapText="1"/>
    </xf>
    <xf numFmtId="0" fontId="19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3" fillId="0" borderId="0" xfId="3" applyFont="1" applyBorder="1" applyAlignment="1">
      <alignment horizontal="center" wrapText="1"/>
    </xf>
    <xf numFmtId="0" fontId="13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8" fontId="9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left" wrapText="1"/>
    </xf>
    <xf numFmtId="4" fontId="10" fillId="0" borderId="0" xfId="3" applyNumberFormat="1" applyFont="1" applyBorder="1" applyAlignment="1">
      <alignment horizontal="right" wrapText="1"/>
    </xf>
    <xf numFmtId="0" fontId="3" fillId="0" borderId="0" xfId="0" applyFont="1" applyFill="1" applyAlignment="1">
      <alignment horizontal="left"/>
    </xf>
    <xf numFmtId="0" fontId="14" fillId="0" borderId="0" xfId="3" applyFont="1" applyFill="1"/>
    <xf numFmtId="0" fontId="13" fillId="0" borderId="0" xfId="3" applyFont="1" applyBorder="1" applyAlignment="1">
      <alignment horizontal="left" wrapText="1"/>
    </xf>
    <xf numFmtId="4" fontId="13" fillId="0" borderId="0" xfId="3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4" fontId="13" fillId="0" borderId="13" xfId="3" applyNumberFormat="1" applyFont="1" applyFill="1" applyBorder="1" applyAlignment="1">
      <alignment horizontal="right" wrapText="1"/>
    </xf>
    <xf numFmtId="4" fontId="13" fillId="0" borderId="15" xfId="3" applyNumberFormat="1" applyFont="1" applyFill="1" applyBorder="1" applyAlignment="1">
      <alignment horizontal="right" wrapText="1"/>
    </xf>
    <xf numFmtId="4" fontId="13" fillId="0" borderId="63" xfId="3" applyNumberFormat="1" applyFont="1" applyFill="1" applyBorder="1" applyAlignment="1">
      <alignment horizontal="right" wrapText="1"/>
    </xf>
    <xf numFmtId="4" fontId="10" fillId="0" borderId="62" xfId="3" applyNumberFormat="1" applyFont="1" applyFill="1" applyBorder="1" applyAlignment="1">
      <alignment horizontal="right" wrapText="1"/>
    </xf>
    <xf numFmtId="4" fontId="10" fillId="0" borderId="63" xfId="3" applyNumberFormat="1" applyFont="1" applyFill="1" applyBorder="1" applyAlignment="1">
      <alignment horizontal="right" wrapText="1"/>
    </xf>
    <xf numFmtId="4" fontId="14" fillId="0" borderId="9" xfId="3" applyNumberFormat="1" applyFont="1" applyBorder="1" applyAlignment="1">
      <alignment horizontal="right" wrapText="1"/>
    </xf>
    <xf numFmtId="4" fontId="14" fillId="0" borderId="12" xfId="3" applyNumberFormat="1" applyFont="1" applyBorder="1" applyAlignment="1">
      <alignment horizontal="right" wrapText="1"/>
    </xf>
    <xf numFmtId="4" fontId="14" fillId="0" borderId="23" xfId="3" applyNumberFormat="1" applyFont="1" applyBorder="1" applyAlignment="1">
      <alignment horizontal="right" wrapText="1"/>
    </xf>
    <xf numFmtId="4" fontId="7" fillId="0" borderId="22" xfId="3" applyNumberFormat="1" applyFont="1" applyBorder="1" applyAlignment="1">
      <alignment horizontal="right" wrapText="1"/>
    </xf>
    <xf numFmtId="4" fontId="7" fillId="0" borderId="23" xfId="3" applyNumberFormat="1" applyFont="1" applyBorder="1" applyAlignment="1">
      <alignment horizontal="right" wrapText="1"/>
    </xf>
    <xf numFmtId="4" fontId="10" fillId="0" borderId="33" xfId="3" applyNumberFormat="1" applyFont="1" applyBorder="1" applyAlignment="1">
      <alignment horizontal="right" wrapText="1"/>
    </xf>
    <xf numFmtId="4" fontId="10" fillId="0" borderId="34" xfId="3" applyNumberFormat="1" applyFont="1" applyBorder="1" applyAlignment="1">
      <alignment horizontal="right" wrapText="1"/>
    </xf>
    <xf numFmtId="4" fontId="13" fillId="0" borderId="30" xfId="3" applyNumberFormat="1" applyFont="1" applyBorder="1" applyAlignment="1">
      <alignment horizontal="right" wrapText="1"/>
    </xf>
    <xf numFmtId="4" fontId="13" fillId="0" borderId="24" xfId="3" applyNumberFormat="1" applyFont="1" applyBorder="1" applyAlignment="1">
      <alignment horizontal="right" wrapText="1"/>
    </xf>
    <xf numFmtId="165" fontId="15" fillId="0" borderId="26" xfId="3" applyNumberFormat="1" applyFont="1" applyBorder="1" applyAlignment="1">
      <alignment horizontal="center" wrapText="1"/>
    </xf>
    <xf numFmtId="165" fontId="15" fillId="0" borderId="27" xfId="3" applyNumberFormat="1" applyFont="1" applyBorder="1" applyAlignment="1">
      <alignment horizontal="center" wrapText="1"/>
    </xf>
    <xf numFmtId="0" fontId="13" fillId="0" borderId="26" xfId="3" applyFont="1" applyBorder="1" applyAlignment="1">
      <alignment horizontal="left" wrapText="1"/>
    </xf>
    <xf numFmtId="0" fontId="13" fillId="0" borderId="52" xfId="3" applyFont="1" applyBorder="1" applyAlignment="1">
      <alignment horizontal="left" wrapText="1"/>
    </xf>
    <xf numFmtId="0" fontId="13" fillId="0" borderId="27" xfId="3" applyFont="1" applyBorder="1" applyAlignment="1">
      <alignment horizontal="left" wrapText="1"/>
    </xf>
    <xf numFmtId="4" fontId="13" fillId="0" borderId="26" xfId="3" applyNumberFormat="1" applyFont="1" applyBorder="1" applyAlignment="1">
      <alignment horizontal="right" wrapText="1"/>
    </xf>
    <xf numFmtId="4" fontId="13" fillId="0" borderId="52" xfId="3" applyNumberFormat="1" applyFont="1" applyBorder="1" applyAlignment="1">
      <alignment horizontal="right" wrapText="1"/>
    </xf>
    <xf numFmtId="4" fontId="13" fillId="0" borderId="34" xfId="3" applyNumberFormat="1" applyFont="1" applyBorder="1" applyAlignment="1">
      <alignment horizontal="right" wrapText="1"/>
    </xf>
    <xf numFmtId="4" fontId="13" fillId="0" borderId="33" xfId="3" applyNumberFormat="1" applyFont="1" applyBorder="1" applyAlignment="1">
      <alignment horizontal="right" wrapText="1"/>
    </xf>
    <xf numFmtId="0" fontId="15" fillId="0" borderId="42" xfId="3" applyFont="1" applyBorder="1" applyAlignment="1">
      <alignment horizontal="center" vertical="top" wrapText="1"/>
    </xf>
    <xf numFmtId="0" fontId="15" fillId="0" borderId="30" xfId="3" applyFont="1" applyBorder="1" applyAlignment="1">
      <alignment horizontal="center" vertical="top" wrapText="1"/>
    </xf>
    <xf numFmtId="0" fontId="14" fillId="0" borderId="42" xfId="3" applyFont="1" applyBorder="1" applyAlignment="1">
      <alignment horizontal="center" wrapText="1"/>
    </xf>
    <xf numFmtId="165" fontId="15" fillId="0" borderId="30" xfId="3" applyNumberFormat="1" applyFont="1" applyBorder="1" applyAlignment="1">
      <alignment horizontal="center" wrapText="1"/>
    </xf>
    <xf numFmtId="0" fontId="13" fillId="0" borderId="37" xfId="3" applyFont="1" applyBorder="1" applyAlignment="1">
      <alignment horizontal="left" wrapText="1"/>
    </xf>
    <xf numFmtId="4" fontId="13" fillId="0" borderId="37" xfId="3" applyNumberFormat="1" applyFont="1" applyBorder="1" applyAlignment="1">
      <alignment horizontal="right" wrapText="1"/>
    </xf>
    <xf numFmtId="4" fontId="13" fillId="0" borderId="38" xfId="3" applyNumberFormat="1" applyFont="1" applyBorder="1" applyAlignment="1">
      <alignment horizontal="right" wrapText="1"/>
    </xf>
    <xf numFmtId="165" fontId="15" fillId="0" borderId="54" xfId="3" applyNumberFormat="1" applyFont="1" applyBorder="1" applyAlignment="1">
      <alignment horizontal="center" wrapText="1"/>
    </xf>
    <xf numFmtId="165" fontId="15" fillId="0" borderId="55" xfId="3" applyNumberFormat="1" applyFont="1" applyBorder="1" applyAlignment="1">
      <alignment horizontal="center" wrapText="1"/>
    </xf>
    <xf numFmtId="0" fontId="13" fillId="0" borderId="54" xfId="3" applyFont="1" applyBorder="1" applyAlignment="1">
      <alignment horizontal="center" wrapText="1"/>
    </xf>
    <xf numFmtId="0" fontId="13" fillId="0" borderId="56" xfId="3" applyFont="1" applyBorder="1" applyAlignment="1">
      <alignment horizontal="center" wrapText="1"/>
    </xf>
    <xf numFmtId="0" fontId="13" fillId="0" borderId="55" xfId="3" applyFont="1" applyBorder="1" applyAlignment="1">
      <alignment horizontal="center" wrapText="1"/>
    </xf>
    <xf numFmtId="0" fontId="13" fillId="0" borderId="54" xfId="3" applyFont="1" applyBorder="1" applyAlignment="1">
      <alignment horizontal="left" wrapText="1"/>
    </xf>
    <xf numFmtId="0" fontId="13" fillId="0" borderId="56" xfId="3" applyFont="1" applyBorder="1" applyAlignment="1">
      <alignment horizontal="left" wrapText="1"/>
    </xf>
    <xf numFmtId="0" fontId="13" fillId="0" borderId="55" xfId="3" applyFont="1" applyBorder="1" applyAlignment="1">
      <alignment horizontal="left" wrapText="1"/>
    </xf>
    <xf numFmtId="4" fontId="13" fillId="0" borderId="54" xfId="3" applyNumberFormat="1" applyFont="1" applyBorder="1" applyAlignment="1">
      <alignment horizontal="right" wrapText="1"/>
    </xf>
    <xf numFmtId="4" fontId="13" fillId="0" borderId="56" xfId="3" applyNumberFormat="1" applyFont="1" applyBorder="1" applyAlignment="1">
      <alignment horizontal="right" wrapText="1"/>
    </xf>
    <xf numFmtId="4" fontId="13" fillId="0" borderId="19" xfId="3" applyNumberFormat="1" applyFont="1" applyBorder="1" applyAlignment="1">
      <alignment horizontal="right" wrapText="1"/>
    </xf>
    <xf numFmtId="4" fontId="13" fillId="0" borderId="18" xfId="3" applyNumberFormat="1" applyFont="1" applyBorder="1" applyAlignment="1">
      <alignment horizontal="right" wrapText="1"/>
    </xf>
    <xf numFmtId="0" fontId="13" fillId="0" borderId="35" xfId="3" applyFont="1" applyBorder="1" applyAlignment="1">
      <alignment horizontal="left" wrapText="1"/>
    </xf>
    <xf numFmtId="4" fontId="13" fillId="0" borderId="35" xfId="3" applyNumberFormat="1" applyFont="1" applyBorder="1" applyAlignment="1">
      <alignment horizontal="right" wrapText="1"/>
    </xf>
    <xf numFmtId="4" fontId="13" fillId="0" borderId="36" xfId="3" applyNumberFormat="1" applyFont="1" applyBorder="1" applyAlignment="1">
      <alignment horizontal="right" wrapText="1"/>
    </xf>
    <xf numFmtId="0" fontId="13" fillId="0" borderId="5" xfId="3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5" fillId="0" borderId="11" xfId="3" applyFont="1" applyBorder="1" applyAlignment="1">
      <alignment horizontal="center" vertical="top"/>
    </xf>
    <xf numFmtId="0" fontId="15" fillId="0" borderId="6" xfId="3" applyFont="1" applyBorder="1" applyAlignment="1">
      <alignment horizontal="center" vertical="top"/>
    </xf>
    <xf numFmtId="0" fontId="15" fillId="0" borderId="4" xfId="3" applyFont="1" applyBorder="1" applyAlignment="1">
      <alignment horizontal="center" vertical="top"/>
    </xf>
    <xf numFmtId="0" fontId="15" fillId="0" borderId="3" xfId="3" applyFont="1" applyBorder="1" applyAlignment="1">
      <alignment horizontal="center" vertical="top"/>
    </xf>
    <xf numFmtId="0" fontId="15" fillId="0" borderId="16" xfId="3" applyFont="1" applyBorder="1" applyAlignment="1">
      <alignment horizontal="center" vertical="top"/>
    </xf>
    <xf numFmtId="0" fontId="15" fillId="0" borderId="8" xfId="3" applyFont="1" applyBorder="1" applyAlignment="1">
      <alignment horizontal="center" vertical="top"/>
    </xf>
    <xf numFmtId="0" fontId="19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wrapText="1"/>
    </xf>
    <xf numFmtId="165" fontId="15" fillId="0" borderId="37" xfId="3" applyNumberFormat="1" applyFont="1" applyBorder="1" applyAlignment="1">
      <alignment horizontal="center" wrapText="1"/>
    </xf>
    <xf numFmtId="0" fontId="13" fillId="0" borderId="37" xfId="3" applyFont="1" applyBorder="1" applyAlignment="1">
      <alignment horizontal="center" wrapText="1"/>
    </xf>
    <xf numFmtId="0" fontId="13" fillId="0" borderId="30" xfId="3" applyFont="1" applyBorder="1" applyAlignment="1">
      <alignment horizontal="center" wrapText="1"/>
    </xf>
    <xf numFmtId="165" fontId="15" fillId="0" borderId="35" xfId="3" applyNumberFormat="1" applyFont="1" applyBorder="1" applyAlignment="1">
      <alignment horizontal="center" wrapText="1"/>
    </xf>
    <xf numFmtId="0" fontId="13" fillId="0" borderId="35" xfId="3" applyFont="1" applyBorder="1" applyAlignment="1">
      <alignment horizontal="center" wrapText="1"/>
    </xf>
    <xf numFmtId="0" fontId="13" fillId="0" borderId="41" xfId="3" applyFont="1" applyBorder="1" applyAlignment="1">
      <alignment horizontal="center" wrapText="1"/>
    </xf>
    <xf numFmtId="0" fontId="13" fillId="0" borderId="42" xfId="3" applyFont="1" applyBorder="1" applyAlignment="1">
      <alignment horizontal="center" wrapText="1"/>
    </xf>
    <xf numFmtId="0" fontId="13" fillId="0" borderId="47" xfId="3" applyFont="1" applyBorder="1" applyAlignment="1">
      <alignment horizontal="center" wrapText="1"/>
    </xf>
    <xf numFmtId="0" fontId="13" fillId="0" borderId="43" xfId="3" applyFont="1" applyBorder="1" applyAlignment="1">
      <alignment horizontal="center" wrapText="1"/>
    </xf>
    <xf numFmtId="0" fontId="13" fillId="0" borderId="48" xfId="3" applyFont="1" applyBorder="1" applyAlignment="1">
      <alignment horizontal="center" wrapText="1"/>
    </xf>
    <xf numFmtId="0" fontId="15" fillId="0" borderId="42" xfId="3" applyFont="1" applyBorder="1" applyAlignment="1">
      <alignment horizontal="center" wrapText="1"/>
    </xf>
    <xf numFmtId="4" fontId="14" fillId="2" borderId="11" xfId="3" applyNumberFormat="1" applyFont="1" applyFill="1" applyBorder="1" applyAlignment="1">
      <alignment horizontal="right" wrapText="1"/>
    </xf>
    <xf numFmtId="0" fontId="14" fillId="2" borderId="46" xfId="3" applyFont="1" applyFill="1" applyBorder="1" applyAlignment="1">
      <alignment horizontal="right" wrapText="1"/>
    </xf>
    <xf numFmtId="0" fontId="14" fillId="2" borderId="28" xfId="3" applyFont="1" applyFill="1" applyBorder="1" applyAlignment="1">
      <alignment horizontal="right" wrapText="1"/>
    </xf>
    <xf numFmtId="0" fontId="14" fillId="2" borderId="16" xfId="3" applyFont="1" applyFill="1" applyBorder="1" applyAlignment="1">
      <alignment horizontal="right" wrapText="1"/>
    </xf>
    <xf numFmtId="0" fontId="14" fillId="2" borderId="1" xfId="3" applyFont="1" applyFill="1" applyBorder="1" applyAlignment="1">
      <alignment horizontal="right" wrapText="1"/>
    </xf>
    <xf numFmtId="0" fontId="14" fillId="2" borderId="29" xfId="3" applyFont="1" applyFill="1" applyBorder="1" applyAlignment="1">
      <alignment horizontal="right" wrapText="1"/>
    </xf>
    <xf numFmtId="4" fontId="17" fillId="2" borderId="5" xfId="3" applyNumberFormat="1" applyFont="1" applyFill="1" applyBorder="1" applyAlignment="1">
      <alignment horizontal="right" wrapText="1"/>
    </xf>
    <xf numFmtId="4" fontId="17" fillId="2" borderId="28" xfId="3" applyNumberFormat="1" applyFont="1" applyFill="1" applyBorder="1" applyAlignment="1">
      <alignment horizontal="right" wrapText="1"/>
    </xf>
    <xf numFmtId="4" fontId="17" fillId="2" borderId="7" xfId="3" applyNumberFormat="1" applyFont="1" applyFill="1" applyBorder="1" applyAlignment="1">
      <alignment horizontal="right" wrapText="1"/>
    </xf>
    <xf numFmtId="4" fontId="17" fillId="2" borderId="29" xfId="3" applyNumberFormat="1" applyFont="1" applyFill="1" applyBorder="1" applyAlignment="1">
      <alignment horizontal="right" wrapText="1"/>
    </xf>
    <xf numFmtId="0" fontId="10" fillId="0" borderId="11" xfId="3" applyFont="1" applyBorder="1" applyAlignment="1">
      <alignment horizontal="center" wrapText="1"/>
    </xf>
    <xf numFmtId="0" fontId="10" fillId="0" borderId="28" xfId="3" applyFont="1" applyBorder="1" applyAlignment="1">
      <alignment horizontal="center" wrapText="1"/>
    </xf>
    <xf numFmtId="0" fontId="10" fillId="0" borderId="16" xfId="3" applyFont="1" applyBorder="1" applyAlignment="1">
      <alignment horizontal="center" wrapText="1"/>
    </xf>
    <xf numFmtId="0" fontId="10" fillId="0" borderId="29" xfId="3" applyFont="1" applyBorder="1" applyAlignment="1">
      <alignment horizontal="center" wrapText="1"/>
    </xf>
    <xf numFmtId="0" fontId="15" fillId="0" borderId="35" xfId="3" applyFont="1" applyBorder="1" applyAlignment="1">
      <alignment horizontal="center" vertical="top" wrapText="1"/>
    </xf>
    <xf numFmtId="0" fontId="15" fillId="0" borderId="37" xfId="3" applyFont="1" applyBorder="1" applyAlignment="1">
      <alignment horizontal="center" vertical="top" wrapText="1"/>
    </xf>
    <xf numFmtId="0" fontId="10" fillId="0" borderId="39" xfId="3" applyFont="1" applyBorder="1" applyAlignment="1">
      <alignment horizontal="center" wrapText="1"/>
    </xf>
    <xf numFmtId="0" fontId="10" fillId="0" borderId="31" xfId="3" applyFont="1" applyBorder="1" applyAlignment="1">
      <alignment horizontal="center" wrapText="1"/>
    </xf>
    <xf numFmtId="164" fontId="14" fillId="2" borderId="44" xfId="3" applyNumberFormat="1" applyFont="1" applyFill="1" applyBorder="1" applyAlignment="1">
      <alignment horizontal="center" vertical="center" wrapText="1"/>
    </xf>
    <xf numFmtId="164" fontId="14" fillId="2" borderId="39" xfId="3" applyNumberFormat="1" applyFont="1" applyFill="1" applyBorder="1" applyAlignment="1">
      <alignment horizontal="center" vertical="center" wrapText="1"/>
    </xf>
    <xf numFmtId="164" fontId="14" fillId="2" borderId="45" xfId="3" applyNumberFormat="1" applyFont="1" applyFill="1" applyBorder="1" applyAlignment="1">
      <alignment horizontal="center" vertical="center" wrapText="1"/>
    </xf>
    <xf numFmtId="164" fontId="14" fillId="2" borderId="31" xfId="3" applyNumberFormat="1" applyFont="1" applyFill="1" applyBorder="1" applyAlignment="1">
      <alignment horizontal="center" vertical="center" wrapText="1"/>
    </xf>
    <xf numFmtId="0" fontId="17" fillId="0" borderId="42" xfId="3" applyFont="1" applyBorder="1" applyAlignment="1">
      <alignment horizontal="center" wrapText="1"/>
    </xf>
    <xf numFmtId="0" fontId="13" fillId="0" borderId="5" xfId="3" applyFont="1" applyBorder="1" applyAlignment="1">
      <alignment horizontal="center" wrapText="1"/>
    </xf>
    <xf numFmtId="0" fontId="13" fillId="0" borderId="6" xfId="3" applyFont="1" applyBorder="1" applyAlignment="1">
      <alignment horizontal="center" wrapText="1"/>
    </xf>
    <xf numFmtId="0" fontId="13" fillId="0" borderId="7" xfId="3" applyFont="1" applyBorder="1" applyAlignment="1">
      <alignment horizontal="center" wrapText="1"/>
    </xf>
    <xf numFmtId="0" fontId="13" fillId="0" borderId="8" xfId="3" applyFont="1" applyBorder="1" applyAlignment="1">
      <alignment horizontal="center" wrapText="1"/>
    </xf>
    <xf numFmtId="0" fontId="18" fillId="0" borderId="35" xfId="3" applyFont="1" applyBorder="1" applyAlignment="1">
      <alignment horizontal="left" wrapText="1"/>
    </xf>
    <xf numFmtId="0" fontId="13" fillId="0" borderId="41" xfId="3" applyFont="1" applyFill="1" applyBorder="1" applyAlignment="1">
      <alignment horizontal="center" wrapText="1"/>
    </xf>
    <xf numFmtId="0" fontId="13" fillId="0" borderId="42" xfId="3" applyFont="1" applyFill="1" applyBorder="1" applyAlignment="1">
      <alignment horizontal="center" wrapText="1"/>
    </xf>
    <xf numFmtId="0" fontId="13" fillId="0" borderId="47" xfId="3" applyFont="1" applyFill="1" applyBorder="1" applyAlignment="1">
      <alignment horizontal="center" wrapText="1"/>
    </xf>
    <xf numFmtId="0" fontId="13" fillId="0" borderId="35" xfId="3" applyFont="1" applyFill="1" applyBorder="1" applyAlignment="1">
      <alignment horizontal="center" wrapText="1"/>
    </xf>
    <xf numFmtId="0" fontId="15" fillId="0" borderId="42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12" xfId="3" applyFont="1" applyFill="1" applyBorder="1" applyAlignment="1">
      <alignment horizontal="center" wrapText="1"/>
    </xf>
    <xf numFmtId="0" fontId="14" fillId="0" borderId="10" xfId="3" applyFont="1" applyFill="1" applyBorder="1" applyAlignment="1">
      <alignment horizontal="center" wrapText="1"/>
    </xf>
    <xf numFmtId="4" fontId="14" fillId="0" borderId="9" xfId="3" applyNumberFormat="1" applyFont="1" applyFill="1" applyBorder="1" applyAlignment="1">
      <alignment horizontal="right" wrapText="1"/>
    </xf>
    <xf numFmtId="4" fontId="14" fillId="0" borderId="12" xfId="3" applyNumberFormat="1" applyFont="1" applyFill="1" applyBorder="1" applyAlignment="1">
      <alignment horizontal="right" wrapText="1"/>
    </xf>
    <xf numFmtId="4" fontId="14" fillId="0" borderId="23" xfId="3" applyNumberFormat="1" applyFont="1" applyFill="1" applyBorder="1" applyAlignment="1">
      <alignment horizontal="right" wrapText="1"/>
    </xf>
    <xf numFmtId="0" fontId="14" fillId="2" borderId="11" xfId="3" applyFont="1" applyFill="1" applyBorder="1" applyAlignment="1">
      <alignment horizontal="center" vertical="center" wrapText="1"/>
    </xf>
    <xf numFmtId="0" fontId="14" fillId="2" borderId="46" xfId="3" applyFont="1" applyFill="1" applyBorder="1" applyAlignment="1">
      <alignment horizontal="center" vertical="center" wrapText="1"/>
    </xf>
    <xf numFmtId="0" fontId="14" fillId="2" borderId="28" xfId="3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29" xfId="3" applyFont="1" applyFill="1" applyBorder="1" applyAlignment="1">
      <alignment horizontal="center" vertical="center" wrapText="1"/>
    </xf>
    <xf numFmtId="0" fontId="13" fillId="0" borderId="35" xfId="3" applyFont="1" applyFill="1" applyBorder="1" applyAlignment="1">
      <alignment horizontal="left" wrapText="1"/>
    </xf>
    <xf numFmtId="4" fontId="13" fillId="0" borderId="35" xfId="3" applyNumberFormat="1" applyFont="1" applyFill="1" applyBorder="1" applyAlignment="1">
      <alignment horizontal="right" wrapText="1"/>
    </xf>
    <xf numFmtId="4" fontId="13" fillId="0" borderId="36" xfId="3" applyNumberFormat="1" applyFont="1" applyFill="1" applyBorder="1" applyAlignment="1">
      <alignment horizontal="right" wrapText="1"/>
    </xf>
    <xf numFmtId="0" fontId="15" fillId="0" borderId="44" xfId="3" applyFont="1" applyBorder="1" applyAlignment="1">
      <alignment horizontal="center" wrapText="1"/>
    </xf>
    <xf numFmtId="0" fontId="15" fillId="0" borderId="39" xfId="3" applyFont="1" applyBorder="1" applyAlignment="1">
      <alignment horizontal="center" wrapText="1"/>
    </xf>
    <xf numFmtId="0" fontId="15" fillId="0" borderId="45" xfId="3" applyFont="1" applyBorder="1" applyAlignment="1">
      <alignment horizontal="center" wrapText="1"/>
    </xf>
    <xf numFmtId="0" fontId="15" fillId="0" borderId="31" xfId="3" applyFont="1" applyBorder="1" applyAlignment="1">
      <alignment horizontal="center" wrapText="1"/>
    </xf>
    <xf numFmtId="164" fontId="14" fillId="2" borderId="44" xfId="3" applyNumberFormat="1" applyFont="1" applyFill="1" applyBorder="1" applyAlignment="1">
      <alignment horizontal="center" wrapText="1"/>
    </xf>
    <xf numFmtId="164" fontId="14" fillId="2" borderId="39" xfId="3" applyNumberFormat="1" applyFont="1" applyFill="1" applyBorder="1" applyAlignment="1">
      <alignment horizontal="center" wrapText="1"/>
    </xf>
    <xf numFmtId="164" fontId="14" fillId="2" borderId="45" xfId="3" applyNumberFormat="1" applyFont="1" applyFill="1" applyBorder="1" applyAlignment="1">
      <alignment horizontal="center" wrapText="1"/>
    </xf>
    <xf numFmtId="164" fontId="14" fillId="2" borderId="31" xfId="3" applyNumberFormat="1" applyFont="1" applyFill="1" applyBorder="1" applyAlignment="1">
      <alignment horizontal="center" wrapText="1"/>
    </xf>
    <xf numFmtId="0" fontId="14" fillId="2" borderId="39" xfId="3" applyFont="1" applyFill="1" applyBorder="1" applyAlignment="1">
      <alignment horizontal="center" wrapText="1"/>
    </xf>
    <xf numFmtId="0" fontId="14" fillId="2" borderId="31" xfId="3" applyFont="1" applyFill="1" applyBorder="1" applyAlignment="1">
      <alignment horizontal="center" wrapText="1"/>
    </xf>
    <xf numFmtId="0" fontId="15" fillId="0" borderId="40" xfId="3" applyFont="1" applyBorder="1" applyAlignment="1">
      <alignment horizontal="center" wrapText="1"/>
    </xf>
    <xf numFmtId="0" fontId="15" fillId="0" borderId="32" xfId="3" applyFont="1" applyBorder="1" applyAlignment="1">
      <alignment horizontal="center" wrapText="1"/>
    </xf>
    <xf numFmtId="0" fontId="13" fillId="0" borderId="35" xfId="3" applyFont="1" applyBorder="1" applyAlignment="1">
      <alignment horizontal="left"/>
    </xf>
    <xf numFmtId="165" fontId="15" fillId="0" borderId="9" xfId="3" applyNumberFormat="1" applyFont="1" applyBorder="1" applyAlignment="1">
      <alignment horizontal="center" wrapText="1"/>
    </xf>
    <xf numFmtId="165" fontId="15" fillId="0" borderId="10" xfId="3" applyNumberFormat="1" applyFont="1" applyBorder="1" applyAlignment="1">
      <alignment horizontal="center" wrapText="1"/>
    </xf>
    <xf numFmtId="165" fontId="15" fillId="0" borderId="37" xfId="3" applyNumberFormat="1" applyFont="1" applyFill="1" applyBorder="1" applyAlignment="1">
      <alignment horizontal="center" wrapText="1"/>
    </xf>
    <xf numFmtId="165" fontId="15" fillId="0" borderId="9" xfId="3" applyNumberFormat="1" applyFont="1" applyFill="1" applyBorder="1" applyAlignment="1">
      <alignment horizontal="center" wrapText="1"/>
    </xf>
    <xf numFmtId="165" fontId="15" fillId="0" borderId="10" xfId="3" applyNumberFormat="1" applyFont="1" applyFill="1" applyBorder="1" applyAlignment="1">
      <alignment horizontal="center" wrapText="1"/>
    </xf>
    <xf numFmtId="0" fontId="15" fillId="0" borderId="11" xfId="3" applyFont="1" applyBorder="1" applyAlignment="1">
      <alignment horizontal="center" vertical="top" wrapText="1"/>
    </xf>
    <xf numFmtId="0" fontId="15" fillId="0" borderId="6" xfId="3" applyFont="1" applyBorder="1" applyAlignment="1">
      <alignment horizontal="center" vertical="top" wrapText="1"/>
    </xf>
    <xf numFmtId="0" fontId="15" fillId="0" borderId="16" xfId="3" applyFont="1" applyBorder="1" applyAlignment="1">
      <alignment horizontal="center" vertical="top" wrapText="1"/>
    </xf>
    <xf numFmtId="0" fontId="15" fillId="0" borderId="8" xfId="3" applyFont="1" applyBorder="1" applyAlignment="1">
      <alignment horizontal="center" vertical="top" wrapText="1"/>
    </xf>
    <xf numFmtId="0" fontId="13" fillId="0" borderId="2" xfId="3" applyFont="1" applyBorder="1" applyAlignment="1">
      <alignment horizontal="center" wrapText="1"/>
    </xf>
    <xf numFmtId="0" fontId="13" fillId="0" borderId="3" xfId="3" applyFont="1" applyBorder="1" applyAlignment="1">
      <alignment horizontal="center" wrapText="1"/>
    </xf>
    <xf numFmtId="0" fontId="15" fillId="0" borderId="4" xfId="3" applyFont="1" applyBorder="1" applyAlignment="1">
      <alignment horizontal="center" vertical="top" wrapText="1"/>
    </xf>
    <xf numFmtId="0" fontId="15" fillId="0" borderId="3" xfId="3" applyFont="1" applyBorder="1" applyAlignment="1">
      <alignment horizontal="center" vertical="top" wrapText="1"/>
    </xf>
    <xf numFmtId="0" fontId="13" fillId="0" borderId="37" xfId="3" applyFont="1" applyBorder="1" applyAlignment="1">
      <alignment horizontal="left"/>
    </xf>
    <xf numFmtId="0" fontId="15" fillId="0" borderId="39" xfId="3" applyFont="1" applyBorder="1" applyAlignment="1">
      <alignment horizontal="center" vertical="top" wrapText="1"/>
    </xf>
    <xf numFmtId="0" fontId="15" fillId="0" borderId="81" xfId="3" applyFont="1" applyBorder="1" applyAlignment="1">
      <alignment horizontal="center" vertical="top" wrapText="1"/>
    </xf>
    <xf numFmtId="0" fontId="13" fillId="0" borderId="53" xfId="3" applyFont="1" applyFill="1" applyBorder="1" applyAlignment="1">
      <alignment horizontal="center" wrapText="1"/>
    </xf>
    <xf numFmtId="0" fontId="13" fillId="0" borderId="53" xfId="3" applyFont="1" applyFill="1" applyBorder="1" applyAlignment="1">
      <alignment horizontal="left" wrapText="1"/>
    </xf>
    <xf numFmtId="4" fontId="13" fillId="0" borderId="37" xfId="3" applyNumberFormat="1" applyFont="1" applyFill="1" applyBorder="1" applyAlignment="1">
      <alignment horizontal="right" wrapText="1"/>
    </xf>
    <xf numFmtId="4" fontId="13" fillId="0" borderId="38" xfId="3" applyNumberFormat="1" applyFont="1" applyFill="1" applyBorder="1" applyAlignment="1">
      <alignment horizontal="right" wrapText="1"/>
    </xf>
    <xf numFmtId="0" fontId="13" fillId="0" borderId="26" xfId="3" applyFont="1" applyBorder="1" applyAlignment="1">
      <alignment horizontal="center" wrapText="1"/>
    </xf>
    <xf numFmtId="0" fontId="13" fillId="0" borderId="52" xfId="3" applyFont="1" applyBorder="1" applyAlignment="1">
      <alignment horizontal="center" wrapText="1"/>
    </xf>
    <xf numFmtId="0" fontId="13" fillId="0" borderId="27" xfId="3" applyFont="1" applyBorder="1" applyAlignment="1">
      <alignment horizontal="center" wrapText="1"/>
    </xf>
    <xf numFmtId="4" fontId="7" fillId="0" borderId="21" xfId="3" applyNumberFormat="1" applyFont="1" applyBorder="1" applyAlignment="1">
      <alignment horizontal="right" wrapText="1"/>
    </xf>
    <xf numFmtId="4" fontId="10" fillId="0" borderId="62" xfId="3" applyNumberFormat="1" applyFont="1" applyBorder="1" applyAlignment="1">
      <alignment horizontal="right" wrapText="1"/>
    </xf>
    <xf numFmtId="4" fontId="10" fillId="0" borderId="63" xfId="3" applyNumberFormat="1" applyFont="1" applyBorder="1" applyAlignment="1">
      <alignment horizontal="right" wrapText="1"/>
    </xf>
    <xf numFmtId="0" fontId="14" fillId="0" borderId="42" xfId="3" applyFont="1" applyFill="1" applyBorder="1" applyAlignment="1">
      <alignment horizontal="center" wrapText="1"/>
    </xf>
    <xf numFmtId="0" fontId="14" fillId="0" borderId="9" xfId="3" applyFont="1" applyBorder="1" applyAlignment="1">
      <alignment horizontal="center" wrapText="1"/>
    </xf>
    <xf numFmtId="0" fontId="14" fillId="0" borderId="12" xfId="3" applyFont="1" applyBorder="1" applyAlignment="1">
      <alignment horizontal="center" wrapText="1"/>
    </xf>
    <xf numFmtId="0" fontId="14" fillId="0" borderId="10" xfId="3" applyFont="1" applyBorder="1" applyAlignment="1">
      <alignment horizontal="center" wrapText="1"/>
    </xf>
    <xf numFmtId="0" fontId="13" fillId="0" borderId="53" xfId="3" applyFont="1" applyBorder="1" applyAlignment="1">
      <alignment horizontal="center" wrapText="1"/>
    </xf>
    <xf numFmtId="4" fontId="13" fillId="0" borderId="64" xfId="3" applyNumberFormat="1" applyFont="1" applyBorder="1" applyAlignment="1">
      <alignment horizontal="right" wrapText="1"/>
    </xf>
    <xf numFmtId="4" fontId="10" fillId="0" borderId="2" xfId="3" applyNumberFormat="1" applyFont="1" applyBorder="1" applyAlignment="1">
      <alignment horizontal="right" wrapText="1"/>
    </xf>
    <xf numFmtId="4" fontId="10" fillId="0" borderId="65" xfId="3" applyNumberFormat="1" applyFont="1" applyBorder="1" applyAlignment="1">
      <alignment horizontal="right" wrapText="1"/>
    </xf>
    <xf numFmtId="4" fontId="13" fillId="0" borderId="17" xfId="3" applyNumberFormat="1" applyFont="1" applyFill="1" applyBorder="1" applyAlignment="1">
      <alignment horizontal="right" wrapText="1"/>
    </xf>
    <xf numFmtId="0" fontId="13" fillId="0" borderId="30" xfId="3" applyFont="1" applyBorder="1" applyAlignment="1">
      <alignment horizontal="left"/>
    </xf>
    <xf numFmtId="0" fontId="13" fillId="0" borderId="48" xfId="3" applyFont="1" applyFill="1" applyBorder="1" applyAlignment="1">
      <alignment horizontal="center" wrapText="1"/>
    </xf>
    <xf numFmtId="0" fontId="13" fillId="0" borderId="37" xfId="3" applyFont="1" applyFill="1" applyBorder="1" applyAlignment="1">
      <alignment horizontal="center" wrapText="1"/>
    </xf>
    <xf numFmtId="165" fontId="13" fillId="0" borderId="11" xfId="3" applyNumberFormat="1" applyFont="1" applyBorder="1" applyAlignment="1">
      <alignment horizontal="center" wrapText="1"/>
    </xf>
    <xf numFmtId="165" fontId="13" fillId="0" borderId="6" xfId="3" applyNumberFormat="1" applyFont="1" applyBorder="1" applyAlignment="1">
      <alignment horizontal="center" wrapText="1"/>
    </xf>
    <xf numFmtId="0" fontId="13" fillId="0" borderId="11" xfId="3" applyFont="1" applyBorder="1" applyAlignment="1">
      <alignment horizontal="center" vertical="top" wrapText="1"/>
    </xf>
    <xf numFmtId="0" fontId="13" fillId="0" borderId="6" xfId="3" applyFont="1" applyBorder="1" applyAlignment="1">
      <alignment horizontal="center" vertical="top" wrapText="1"/>
    </xf>
    <xf numFmtId="0" fontId="14" fillId="0" borderId="9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4" fontId="14" fillId="0" borderId="20" xfId="3" applyNumberFormat="1" applyFont="1" applyBorder="1" applyAlignment="1">
      <alignment horizontal="right" wrapText="1"/>
    </xf>
    <xf numFmtId="4" fontId="14" fillId="0" borderId="21" xfId="3" applyNumberFormat="1" applyFont="1" applyBorder="1" applyAlignment="1">
      <alignment horizontal="right" wrapText="1"/>
    </xf>
    <xf numFmtId="8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13" fillId="0" borderId="5" xfId="3" applyFont="1" applyBorder="1" applyAlignment="1">
      <alignment horizontal="center" vertical="top" wrapText="1"/>
    </xf>
    <xf numFmtId="0" fontId="13" fillId="0" borderId="46" xfId="3" applyFont="1" applyBorder="1" applyAlignment="1">
      <alignment horizontal="center" vertical="top" wrapText="1"/>
    </xf>
    <xf numFmtId="0" fontId="13" fillId="0" borderId="2" xfId="3" applyFont="1" applyBorder="1" applyAlignment="1">
      <alignment horizontal="center" vertical="top" wrapText="1"/>
    </xf>
    <xf numFmtId="0" fontId="13" fillId="0" borderId="0" xfId="3" applyFont="1" applyBorder="1" applyAlignment="1">
      <alignment horizontal="center" vertical="top" wrapText="1"/>
    </xf>
    <xf numFmtId="0" fontId="13" fillId="0" borderId="3" xfId="3" applyFont="1" applyBorder="1" applyAlignment="1">
      <alignment horizontal="center" vertical="top" wrapText="1"/>
    </xf>
    <xf numFmtId="0" fontId="13" fillId="0" borderId="5" xfId="3" applyFont="1" applyBorder="1" applyAlignment="1">
      <alignment horizontal="center" vertical="center" wrapText="1"/>
    </xf>
    <xf numFmtId="0" fontId="13" fillId="0" borderId="46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85" xfId="3" applyFont="1" applyBorder="1" applyAlignment="1">
      <alignment horizontal="center" vertical="center" wrapText="1"/>
    </xf>
    <xf numFmtId="0" fontId="13" fillId="0" borderId="86" xfId="3" applyFont="1" applyBorder="1" applyAlignment="1">
      <alignment horizontal="center" vertical="center" wrapText="1"/>
    </xf>
    <xf numFmtId="0" fontId="13" fillId="0" borderId="87" xfId="3" applyFont="1" applyBorder="1" applyAlignment="1">
      <alignment horizontal="center" vertical="center" wrapText="1"/>
    </xf>
    <xf numFmtId="4" fontId="13" fillId="0" borderId="26" xfId="3" applyNumberFormat="1" applyFont="1" applyFill="1" applyBorder="1" applyAlignment="1">
      <alignment horizontal="right" wrapText="1"/>
    </xf>
    <xf numFmtId="4" fontId="13" fillId="0" borderId="52" xfId="3" applyNumberFormat="1" applyFont="1" applyFill="1" applyBorder="1" applyAlignment="1">
      <alignment horizontal="right" wrapText="1"/>
    </xf>
    <xf numFmtId="4" fontId="13" fillId="0" borderId="34" xfId="3" applyNumberFormat="1" applyFont="1" applyFill="1" applyBorder="1" applyAlignment="1">
      <alignment horizontal="right" wrapText="1"/>
    </xf>
    <xf numFmtId="0" fontId="13" fillId="0" borderId="13" xfId="3" applyFont="1" applyBorder="1" applyAlignment="1">
      <alignment horizontal="center" wrapText="1"/>
    </xf>
    <xf numFmtId="0" fontId="13" fillId="0" borderId="15" xfId="3" applyFont="1" applyBorder="1" applyAlignment="1">
      <alignment horizontal="center" wrapText="1"/>
    </xf>
    <xf numFmtId="0" fontId="13" fillId="0" borderId="14" xfId="3" applyFont="1" applyBorder="1" applyAlignment="1">
      <alignment horizontal="center" wrapText="1"/>
    </xf>
    <xf numFmtId="4" fontId="7" fillId="0" borderId="66" xfId="3" applyNumberFormat="1" applyFont="1" applyBorder="1" applyAlignment="1">
      <alignment horizontal="right" wrapText="1"/>
    </xf>
    <xf numFmtId="4" fontId="7" fillId="0" borderId="67" xfId="3" applyNumberFormat="1" applyFont="1" applyBorder="1" applyAlignment="1">
      <alignment horizontal="right" wrapText="1"/>
    </xf>
    <xf numFmtId="0" fontId="15" fillId="0" borderId="9" xfId="3" applyFont="1" applyBorder="1" applyAlignment="1">
      <alignment horizontal="center" vertical="top" wrapText="1"/>
    </xf>
    <xf numFmtId="0" fontId="15" fillId="0" borderId="10" xfId="3" applyFont="1" applyBorder="1" applyAlignment="1">
      <alignment horizontal="center" vertical="top" wrapText="1"/>
    </xf>
    <xf numFmtId="0" fontId="13" fillId="0" borderId="54" xfId="3" applyFont="1" applyFill="1" applyBorder="1" applyAlignment="1">
      <alignment horizontal="center" wrapText="1"/>
    </xf>
    <xf numFmtId="0" fontId="13" fillId="0" borderId="56" xfId="3" applyFont="1" applyFill="1" applyBorder="1" applyAlignment="1">
      <alignment horizontal="center" wrapText="1"/>
    </xf>
    <xf numFmtId="0" fontId="13" fillId="0" borderId="56" xfId="3" applyFont="1" applyFill="1" applyBorder="1" applyAlignment="1">
      <alignment horizontal="left" wrapText="1"/>
    </xf>
    <xf numFmtId="4" fontId="13" fillId="0" borderId="53" xfId="3" applyNumberFormat="1" applyFont="1" applyFill="1" applyBorder="1" applyAlignment="1">
      <alignment horizontal="right" wrapText="1"/>
    </xf>
    <xf numFmtId="4" fontId="13" fillId="0" borderId="59" xfId="3" applyNumberFormat="1" applyFont="1" applyFill="1" applyBorder="1" applyAlignment="1">
      <alignment horizontal="right" wrapText="1"/>
    </xf>
    <xf numFmtId="4" fontId="7" fillId="0" borderId="33" xfId="3" applyNumberFormat="1" applyFont="1" applyBorder="1" applyAlignment="1">
      <alignment horizontal="right" wrapText="1"/>
    </xf>
    <xf numFmtId="4" fontId="7" fillId="0" borderId="34" xfId="3" applyNumberFormat="1" applyFont="1" applyBorder="1" applyAlignment="1">
      <alignment horizontal="right" wrapText="1"/>
    </xf>
    <xf numFmtId="4" fontId="14" fillId="0" borderId="42" xfId="3" applyNumberFormat="1" applyFont="1" applyBorder="1" applyAlignment="1">
      <alignment horizontal="right" wrapText="1"/>
    </xf>
    <xf numFmtId="165" fontId="15" fillId="0" borderId="35" xfId="3" applyNumberFormat="1" applyFont="1" applyFill="1" applyBorder="1" applyAlignment="1">
      <alignment horizontal="center" wrapText="1"/>
    </xf>
    <xf numFmtId="164" fontId="17" fillId="2" borderId="44" xfId="3" applyNumberFormat="1" applyFont="1" applyFill="1" applyBorder="1" applyAlignment="1">
      <alignment horizontal="center" vertical="center" wrapText="1"/>
    </xf>
    <xf numFmtId="164" fontId="17" fillId="2" borderId="39" xfId="3" applyNumberFormat="1" applyFont="1" applyFill="1" applyBorder="1" applyAlignment="1">
      <alignment horizontal="center" vertical="center" wrapText="1"/>
    </xf>
    <xf numFmtId="164" fontId="17" fillId="2" borderId="45" xfId="3" applyNumberFormat="1" applyFont="1" applyFill="1" applyBorder="1" applyAlignment="1">
      <alignment horizontal="center" vertical="center" wrapText="1"/>
    </xf>
    <xf numFmtId="164" fontId="17" fillId="2" borderId="31" xfId="3" applyNumberFormat="1" applyFont="1" applyFill="1" applyBorder="1" applyAlignment="1">
      <alignment horizontal="center" vertical="center" wrapText="1"/>
    </xf>
    <xf numFmtId="0" fontId="15" fillId="0" borderId="9" xfId="3" applyFont="1" applyBorder="1" applyAlignment="1">
      <alignment horizontal="center" wrapText="1"/>
    </xf>
    <xf numFmtId="0" fontId="15" fillId="0" borderId="10" xfId="3" applyFont="1" applyBorder="1" applyAlignment="1">
      <alignment horizontal="center" wrapText="1"/>
    </xf>
    <xf numFmtId="0" fontId="13" fillId="0" borderId="7" xfId="3" applyFont="1" applyBorder="1" applyAlignment="1">
      <alignment horizontal="center" vertical="top" wrapText="1"/>
    </xf>
    <xf numFmtId="0" fontId="13" fillId="0" borderId="1" xfId="3" applyFont="1" applyBorder="1" applyAlignment="1">
      <alignment horizontal="center" vertical="top" wrapText="1"/>
    </xf>
    <xf numFmtId="0" fontId="13" fillId="0" borderId="8" xfId="3" applyFont="1" applyBorder="1" applyAlignment="1">
      <alignment horizontal="center" vertical="top" wrapText="1"/>
    </xf>
    <xf numFmtId="0" fontId="13" fillId="0" borderId="30" xfId="3" applyFont="1" applyBorder="1" applyAlignment="1">
      <alignment horizontal="left" wrapText="1"/>
    </xf>
    <xf numFmtId="0" fontId="13" fillId="0" borderId="53" xfId="3" applyFont="1" applyBorder="1" applyAlignment="1">
      <alignment horizontal="left"/>
    </xf>
    <xf numFmtId="0" fontId="13" fillId="0" borderId="46" xfId="3" applyFont="1" applyBorder="1" applyAlignment="1">
      <alignment horizontal="center" wrapText="1"/>
    </xf>
    <xf numFmtId="0" fontId="13" fillId="0" borderId="0" xfId="3" applyFont="1" applyBorder="1" applyAlignment="1">
      <alignment horizontal="center" wrapText="1"/>
    </xf>
    <xf numFmtId="0" fontId="13" fillId="0" borderId="1" xfId="3" applyFont="1" applyBorder="1" applyAlignment="1">
      <alignment horizontal="center" wrapText="1"/>
    </xf>
    <xf numFmtId="0" fontId="15" fillId="0" borderId="58" xfId="3" applyFont="1" applyBorder="1" applyAlignment="1">
      <alignment horizontal="center" wrapText="1"/>
    </xf>
    <xf numFmtId="0" fontId="15" fillId="0" borderId="53" xfId="3" applyFont="1" applyBorder="1" applyAlignment="1">
      <alignment horizontal="center" wrapText="1"/>
    </xf>
    <xf numFmtId="0" fontId="14" fillId="0" borderId="77" xfId="3" applyFont="1" applyBorder="1" applyAlignment="1">
      <alignment horizontal="center" wrapText="1"/>
    </xf>
    <xf numFmtId="0" fontId="14" fillId="0" borderId="78" xfId="3" applyFont="1" applyBorder="1" applyAlignment="1">
      <alignment horizontal="center" wrapText="1"/>
    </xf>
    <xf numFmtId="0" fontId="14" fillId="0" borderId="58" xfId="3" applyFont="1" applyBorder="1" applyAlignment="1">
      <alignment horizontal="center" wrapText="1"/>
    </xf>
    <xf numFmtId="4" fontId="10" fillId="0" borderId="22" xfId="3" applyNumberFormat="1" applyFont="1" applyBorder="1" applyAlignment="1">
      <alignment horizontal="right" wrapText="1"/>
    </xf>
    <xf numFmtId="4" fontId="10" fillId="0" borderId="23" xfId="3" applyNumberFormat="1" applyFont="1" applyBorder="1" applyAlignment="1">
      <alignment horizontal="right" wrapText="1"/>
    </xf>
    <xf numFmtId="4" fontId="13" fillId="0" borderId="7" xfId="3" applyNumberFormat="1" applyFont="1" applyBorder="1" applyAlignment="1">
      <alignment horizontal="right" wrapText="1"/>
    </xf>
    <xf numFmtId="4" fontId="13" fillId="0" borderId="1" xfId="3" applyNumberFormat="1" applyFont="1" applyBorder="1" applyAlignment="1">
      <alignment horizontal="right" wrapText="1"/>
    </xf>
    <xf numFmtId="4" fontId="13" fillId="0" borderId="29" xfId="3" applyNumberFormat="1" applyFont="1" applyBorder="1" applyAlignment="1">
      <alignment horizontal="right" wrapText="1"/>
    </xf>
    <xf numFmtId="165" fontId="15" fillId="0" borderId="12" xfId="3" applyNumberFormat="1" applyFont="1" applyBorder="1" applyAlignment="1">
      <alignment horizontal="center" wrapText="1"/>
    </xf>
    <xf numFmtId="165" fontId="15" fillId="0" borderId="53" xfId="3" applyNumberFormat="1" applyFont="1" applyFill="1" applyBorder="1" applyAlignment="1">
      <alignment horizontal="center" wrapText="1"/>
    </xf>
    <xf numFmtId="4" fontId="13" fillId="0" borderId="64" xfId="3" applyNumberFormat="1" applyFont="1" applyFill="1" applyBorder="1" applyAlignment="1">
      <alignment horizontal="right" wrapText="1"/>
    </xf>
    <xf numFmtId="165" fontId="15" fillId="0" borderId="42" xfId="3" applyNumberFormat="1" applyFont="1" applyBorder="1" applyAlignment="1">
      <alignment horizontal="center" wrapText="1"/>
    </xf>
    <xf numFmtId="0" fontId="17" fillId="0" borderId="42" xfId="3" applyFont="1" applyFill="1" applyBorder="1" applyAlignment="1">
      <alignment horizontal="center" wrapText="1"/>
    </xf>
    <xf numFmtId="0" fontId="15" fillId="0" borderId="54" xfId="3" applyFont="1" applyBorder="1" applyAlignment="1">
      <alignment horizontal="center" vertical="top" wrapText="1"/>
    </xf>
    <xf numFmtId="0" fontId="15" fillId="0" borderId="55" xfId="3" applyFont="1" applyBorder="1" applyAlignment="1">
      <alignment horizontal="center" vertical="top" wrapText="1"/>
    </xf>
    <xf numFmtId="4" fontId="7" fillId="0" borderId="5" xfId="3" applyNumberFormat="1" applyFont="1" applyBorder="1" applyAlignment="1">
      <alignment horizontal="right" wrapText="1"/>
    </xf>
    <xf numFmtId="4" fontId="7" fillId="0" borderId="28" xfId="3" applyNumberFormat="1" applyFont="1" applyBorder="1" applyAlignment="1">
      <alignment horizontal="right" wrapText="1"/>
    </xf>
    <xf numFmtId="4" fontId="13" fillId="0" borderId="17" xfId="3" applyNumberFormat="1" applyFont="1" applyBorder="1" applyAlignment="1">
      <alignment horizontal="right" wrapText="1"/>
    </xf>
    <xf numFmtId="0" fontId="15" fillId="0" borderId="5" xfId="3" applyFont="1" applyBorder="1" applyAlignment="1">
      <alignment horizontal="center" wrapText="1"/>
    </xf>
    <xf numFmtId="0" fontId="15" fillId="0" borderId="46" xfId="3" applyFont="1" applyBorder="1" applyAlignment="1">
      <alignment horizontal="center" wrapText="1"/>
    </xf>
    <xf numFmtId="0" fontId="15" fillId="0" borderId="6" xfId="3" applyFont="1" applyBorder="1" applyAlignment="1">
      <alignment horizontal="center" wrapText="1"/>
    </xf>
    <xf numFmtId="0" fontId="15" fillId="0" borderId="7" xfId="3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5" fillId="0" borderId="8" xfId="3" applyFont="1" applyBorder="1" applyAlignment="1">
      <alignment horizontal="center" wrapText="1"/>
    </xf>
    <xf numFmtId="0" fontId="13" fillId="0" borderId="9" xfId="3" applyFont="1" applyBorder="1" applyAlignment="1">
      <alignment horizontal="center" wrapText="1"/>
    </xf>
    <xf numFmtId="0" fontId="13" fillId="0" borderId="12" xfId="3" applyFont="1" applyBorder="1" applyAlignment="1">
      <alignment horizontal="center" wrapText="1"/>
    </xf>
    <xf numFmtId="0" fontId="13" fillId="0" borderId="10" xfId="3" applyFont="1" applyBorder="1" applyAlignment="1">
      <alignment horizontal="center" wrapText="1"/>
    </xf>
    <xf numFmtId="0" fontId="10" fillId="0" borderId="5" xfId="3" applyFont="1" applyBorder="1" applyAlignment="1">
      <alignment horizontal="center" wrapText="1"/>
    </xf>
    <xf numFmtId="0" fontId="10" fillId="0" borderId="46" xfId="3" applyFont="1" applyBorder="1" applyAlignment="1">
      <alignment horizontal="center" wrapText="1"/>
    </xf>
    <xf numFmtId="0" fontId="10" fillId="0" borderId="6" xfId="3" applyFont="1" applyBorder="1" applyAlignment="1">
      <alignment horizontal="center" wrapText="1"/>
    </xf>
    <xf numFmtId="0" fontId="10" fillId="0" borderId="7" xfId="3" applyFont="1" applyBorder="1" applyAlignment="1">
      <alignment horizontal="center" wrapText="1"/>
    </xf>
    <xf numFmtId="0" fontId="10" fillId="0" borderId="1" xfId="3" applyFont="1" applyBorder="1" applyAlignment="1">
      <alignment horizontal="center" wrapText="1"/>
    </xf>
    <xf numFmtId="0" fontId="10" fillId="0" borderId="8" xfId="3" applyFont="1" applyBorder="1" applyAlignment="1">
      <alignment horizont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26" xfId="3" applyFont="1" applyFill="1" applyBorder="1" applyAlignment="1">
      <alignment horizontal="center" wrapText="1"/>
    </xf>
    <xf numFmtId="0" fontId="13" fillId="0" borderId="52" xfId="3" applyFont="1" applyFill="1" applyBorder="1" applyAlignment="1">
      <alignment horizontal="center" wrapText="1"/>
    </xf>
    <xf numFmtId="0" fontId="13" fillId="0" borderId="26" xfId="3" applyFont="1" applyFill="1" applyBorder="1" applyAlignment="1"/>
    <xf numFmtId="0" fontId="13" fillId="0" borderId="52" xfId="3" applyFont="1" applyFill="1" applyBorder="1" applyAlignment="1"/>
    <xf numFmtId="0" fontId="13" fillId="0" borderId="27" xfId="3" applyFont="1" applyFill="1" applyBorder="1" applyAlignment="1"/>
    <xf numFmtId="0" fontId="13" fillId="0" borderId="16" xfId="3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wrapText="1"/>
    </xf>
    <xf numFmtId="0" fontId="13" fillId="0" borderId="54" xfId="3" applyFont="1" applyFill="1" applyBorder="1" applyAlignment="1">
      <alignment horizontal="left" wrapText="1"/>
    </xf>
    <xf numFmtId="0" fontId="13" fillId="0" borderId="55" xfId="3" applyFont="1" applyFill="1" applyBorder="1" applyAlignment="1">
      <alignment horizontal="left" wrapText="1"/>
    </xf>
    <xf numFmtId="4" fontId="13" fillId="0" borderId="54" xfId="3" applyNumberFormat="1" applyFont="1" applyFill="1" applyBorder="1" applyAlignment="1">
      <alignment horizontal="right" wrapText="1"/>
    </xf>
    <xf numFmtId="4" fontId="13" fillId="0" borderId="56" xfId="3" applyNumberFormat="1" applyFont="1" applyFill="1" applyBorder="1" applyAlignment="1">
      <alignment horizontal="right" wrapText="1"/>
    </xf>
    <xf numFmtId="4" fontId="13" fillId="0" borderId="19" xfId="3" applyNumberFormat="1" applyFont="1" applyFill="1" applyBorder="1" applyAlignment="1">
      <alignment horizontal="right" wrapText="1"/>
    </xf>
    <xf numFmtId="0" fontId="13" fillId="0" borderId="16" xfId="3" applyFont="1" applyFill="1" applyBorder="1" applyAlignment="1"/>
    <xf numFmtId="0" fontId="13" fillId="0" borderId="1" xfId="3" applyFont="1" applyFill="1" applyBorder="1" applyAlignment="1"/>
    <xf numFmtId="0" fontId="13" fillId="0" borderId="8" xfId="3" applyFont="1" applyFill="1" applyBorder="1" applyAlignment="1"/>
    <xf numFmtId="4" fontId="13" fillId="0" borderId="1" xfId="3" applyNumberFormat="1" applyFont="1" applyFill="1" applyBorder="1" applyAlignment="1">
      <alignment horizontal="right" wrapText="1"/>
    </xf>
    <xf numFmtId="4" fontId="13" fillId="0" borderId="29" xfId="3" applyNumberFormat="1" applyFont="1" applyFill="1" applyBorder="1" applyAlignment="1">
      <alignment horizontal="right" wrapText="1"/>
    </xf>
    <xf numFmtId="0" fontId="13" fillId="0" borderId="13" xfId="3" applyFont="1" applyFill="1" applyBorder="1" applyAlignment="1">
      <alignment horizontal="center" wrapText="1"/>
    </xf>
    <xf numFmtId="0" fontId="13" fillId="0" borderId="15" xfId="3" applyFont="1" applyFill="1" applyBorder="1" applyAlignment="1">
      <alignment horizontal="center" wrapText="1"/>
    </xf>
    <xf numFmtId="0" fontId="13" fillId="0" borderId="14" xfId="3" applyFont="1" applyFill="1" applyBorder="1" applyAlignment="1">
      <alignment horizontal="center" wrapText="1"/>
    </xf>
    <xf numFmtId="0" fontId="13" fillId="0" borderId="26" xfId="3" applyFont="1" applyFill="1" applyBorder="1" applyAlignment="1">
      <alignment wrapText="1"/>
    </xf>
    <xf numFmtId="0" fontId="13" fillId="0" borderId="52" xfId="3" applyFont="1" applyFill="1" applyBorder="1" applyAlignment="1">
      <alignment wrapText="1"/>
    </xf>
    <xf numFmtId="0" fontId="13" fillId="0" borderId="27" xfId="3" applyFont="1" applyFill="1" applyBorder="1" applyAlignment="1">
      <alignment wrapText="1"/>
    </xf>
    <xf numFmtId="4" fontId="10" fillId="0" borderId="68" xfId="3" applyNumberFormat="1" applyFont="1" applyBorder="1" applyAlignment="1">
      <alignment horizontal="center" wrapText="1"/>
    </xf>
    <xf numFmtId="4" fontId="10" fillId="0" borderId="69" xfId="3" applyNumberFormat="1" applyFont="1" applyBorder="1" applyAlignment="1">
      <alignment horizontal="center" wrapText="1"/>
    </xf>
    <xf numFmtId="0" fontId="13" fillId="0" borderId="11" xfId="3" applyFont="1" applyFill="1" applyBorder="1" applyAlignment="1">
      <alignment horizontal="center" wrapText="1"/>
    </xf>
    <xf numFmtId="0" fontId="13" fillId="0" borderId="46" xfId="3" applyFont="1" applyFill="1" applyBorder="1" applyAlignment="1">
      <alignment horizontal="center" wrapText="1"/>
    </xf>
    <xf numFmtId="0" fontId="13" fillId="0" borderId="6" xfId="3" applyFont="1" applyFill="1" applyBorder="1" applyAlignment="1">
      <alignment horizontal="center" wrapText="1"/>
    </xf>
    <xf numFmtId="0" fontId="14" fillId="0" borderId="11" xfId="3" applyFont="1" applyFill="1" applyBorder="1" applyAlignment="1">
      <alignment horizontal="center" wrapText="1"/>
    </xf>
    <xf numFmtId="0" fontId="14" fillId="0" borderId="46" xfId="3" applyFont="1" applyFill="1" applyBorder="1" applyAlignment="1">
      <alignment horizontal="center" wrapText="1"/>
    </xf>
    <xf numFmtId="0" fontId="14" fillId="0" borderId="6" xfId="3" applyFont="1" applyFill="1" applyBorder="1" applyAlignment="1">
      <alignment horizontal="center" wrapText="1"/>
    </xf>
    <xf numFmtId="0" fontId="15" fillId="0" borderId="11" xfId="3" applyFont="1" applyBorder="1" applyAlignment="1">
      <alignment horizontal="center" wrapText="1"/>
    </xf>
    <xf numFmtId="0" fontId="15" fillId="0" borderId="16" xfId="3" applyFont="1" applyBorder="1" applyAlignment="1">
      <alignment horizontal="center" wrapText="1"/>
    </xf>
    <xf numFmtId="0" fontId="15" fillId="0" borderId="28" xfId="3" applyFont="1" applyBorder="1" applyAlignment="1">
      <alignment horizontal="center" wrapText="1"/>
    </xf>
    <xf numFmtId="0" fontId="15" fillId="0" borderId="29" xfId="3" applyFont="1" applyBorder="1" applyAlignment="1">
      <alignment horizontal="center" wrapText="1"/>
    </xf>
    <xf numFmtId="0" fontId="13" fillId="0" borderId="13" xfId="3" applyFont="1" applyFill="1" applyBorder="1" applyAlignment="1">
      <alignment wrapText="1"/>
    </xf>
    <xf numFmtId="0" fontId="13" fillId="0" borderId="15" xfId="3" applyFont="1" applyFill="1" applyBorder="1" applyAlignment="1">
      <alignment wrapText="1"/>
    </xf>
    <xf numFmtId="0" fontId="13" fillId="0" borderId="14" xfId="3" applyFont="1" applyFill="1" applyBorder="1" applyAlignment="1">
      <alignment wrapText="1"/>
    </xf>
    <xf numFmtId="0" fontId="13" fillId="0" borderId="13" xfId="3" applyFont="1" applyFill="1" applyBorder="1" applyAlignment="1">
      <alignment horizontal="left" wrapText="1"/>
    </xf>
    <xf numFmtId="0" fontId="13" fillId="0" borderId="15" xfId="3" applyFont="1" applyFill="1" applyBorder="1" applyAlignment="1">
      <alignment horizontal="left" wrapText="1"/>
    </xf>
    <xf numFmtId="0" fontId="13" fillId="0" borderId="14" xfId="3" applyFont="1" applyFill="1" applyBorder="1" applyAlignment="1">
      <alignment horizontal="left" wrapText="1"/>
    </xf>
    <xf numFmtId="0" fontId="13" fillId="0" borderId="55" xfId="3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8" fontId="9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Alignment="1">
      <alignment horizontal="center" wrapText="1"/>
    </xf>
    <xf numFmtId="4" fontId="10" fillId="0" borderId="18" xfId="3" applyNumberFormat="1" applyFont="1" applyFill="1" applyBorder="1" applyAlignment="1">
      <alignment horizontal="right" wrapText="1"/>
    </xf>
    <xf numFmtId="4" fontId="10" fillId="0" borderId="19" xfId="3" applyNumberFormat="1" applyFont="1" applyFill="1" applyBorder="1" applyAlignment="1">
      <alignment horizontal="right" wrapText="1"/>
    </xf>
    <xf numFmtId="4" fontId="10" fillId="0" borderId="33" xfId="3" applyNumberFormat="1" applyFont="1" applyFill="1" applyBorder="1" applyAlignment="1">
      <alignment horizontal="right" wrapText="1"/>
    </xf>
    <xf numFmtId="4" fontId="10" fillId="0" borderId="34" xfId="3" applyNumberFormat="1" applyFont="1" applyFill="1" applyBorder="1" applyAlignment="1">
      <alignment horizontal="right" wrapText="1"/>
    </xf>
    <xf numFmtId="4" fontId="7" fillId="0" borderId="66" xfId="3" applyNumberFormat="1" applyFont="1" applyFill="1" applyBorder="1" applyAlignment="1">
      <alignment horizontal="right" wrapText="1"/>
    </xf>
    <xf numFmtId="4" fontId="7" fillId="0" borderId="67" xfId="3" applyNumberFormat="1" applyFont="1" applyFill="1" applyBorder="1" applyAlignment="1">
      <alignment horizontal="right" wrapText="1"/>
    </xf>
    <xf numFmtId="4" fontId="13" fillId="0" borderId="13" xfId="3" applyNumberFormat="1" applyFont="1" applyFill="1" applyBorder="1" applyAlignment="1">
      <alignment horizontal="right"/>
    </xf>
    <xf numFmtId="4" fontId="13" fillId="0" borderId="15" xfId="3" applyNumberFormat="1" applyFont="1" applyFill="1" applyBorder="1" applyAlignment="1">
      <alignment horizontal="right"/>
    </xf>
    <xf numFmtId="4" fontId="13" fillId="0" borderId="63" xfId="3" applyNumberFormat="1" applyFont="1" applyFill="1" applyBorder="1" applyAlignment="1">
      <alignment horizontal="right"/>
    </xf>
    <xf numFmtId="0" fontId="13" fillId="0" borderId="13" xfId="3" applyFont="1" applyBorder="1" applyAlignment="1">
      <alignment horizontal="left" wrapText="1"/>
    </xf>
    <xf numFmtId="0" fontId="13" fillId="0" borderId="15" xfId="3" applyFont="1" applyBorder="1" applyAlignment="1">
      <alignment horizontal="left" wrapText="1"/>
    </xf>
    <xf numFmtId="0" fontId="13" fillId="0" borderId="14" xfId="3" applyFont="1" applyBorder="1" applyAlignment="1">
      <alignment horizontal="left" wrapText="1"/>
    </xf>
    <xf numFmtId="4" fontId="14" fillId="0" borderId="4" xfId="3" applyNumberFormat="1" applyFont="1" applyFill="1" applyBorder="1" applyAlignment="1">
      <alignment horizontal="right"/>
    </xf>
    <xf numFmtId="4" fontId="14" fillId="0" borderId="0" xfId="3" applyNumberFormat="1" applyFont="1" applyFill="1" applyBorder="1" applyAlignment="1">
      <alignment horizontal="right"/>
    </xf>
    <xf numFmtId="4" fontId="14" fillId="0" borderId="65" xfId="3" applyNumberFormat="1" applyFont="1" applyFill="1" applyBorder="1" applyAlignment="1">
      <alignment horizontal="right"/>
    </xf>
    <xf numFmtId="0" fontId="13" fillId="0" borderId="54" xfId="3" applyFont="1" applyFill="1" applyBorder="1" applyAlignment="1">
      <alignment wrapText="1"/>
    </xf>
    <xf numFmtId="0" fontId="13" fillId="0" borderId="56" xfId="3" applyFont="1" applyFill="1" applyBorder="1" applyAlignment="1">
      <alignment wrapText="1"/>
    </xf>
    <xf numFmtId="0" fontId="13" fillId="0" borderId="55" xfId="3" applyFont="1" applyFill="1" applyBorder="1" applyAlignment="1">
      <alignment wrapText="1"/>
    </xf>
    <xf numFmtId="0" fontId="13" fillId="0" borderId="11" xfId="3" applyFont="1" applyBorder="1" applyAlignment="1">
      <alignment horizontal="center" wrapText="1"/>
    </xf>
    <xf numFmtId="0" fontId="14" fillId="0" borderId="11" xfId="3" applyFont="1" applyBorder="1" applyAlignment="1">
      <alignment horizontal="center" wrapText="1"/>
    </xf>
    <xf numFmtId="0" fontId="14" fillId="0" borderId="46" xfId="3" applyFont="1" applyBorder="1" applyAlignment="1">
      <alignment horizontal="center" wrapText="1"/>
    </xf>
    <xf numFmtId="0" fontId="14" fillId="0" borderId="6" xfId="3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46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Fill="1" applyAlignment="1">
      <alignment horizontal="left" vertical="top" wrapText="1"/>
    </xf>
    <xf numFmtId="0" fontId="13" fillId="0" borderId="60" xfId="3" applyFont="1" applyBorder="1" applyAlignment="1">
      <alignment horizontal="center" wrapText="1"/>
    </xf>
    <xf numFmtId="0" fontId="13" fillId="0" borderId="76" xfId="3" applyFont="1" applyBorder="1" applyAlignment="1">
      <alignment horizontal="center" wrapText="1"/>
    </xf>
    <xf numFmtId="0" fontId="13" fillId="0" borderId="61" xfId="3" applyFont="1" applyBorder="1" applyAlignment="1">
      <alignment horizontal="center" wrapText="1"/>
    </xf>
    <xf numFmtId="0" fontId="13" fillId="0" borderId="68" xfId="3" applyFont="1" applyBorder="1" applyAlignment="1">
      <alignment horizontal="center" wrapText="1"/>
    </xf>
    <xf numFmtId="0" fontId="14" fillId="0" borderId="68" xfId="3" applyFont="1" applyBorder="1" applyAlignment="1">
      <alignment horizontal="center" wrapText="1"/>
    </xf>
    <xf numFmtId="0" fontId="14" fillId="0" borderId="76" xfId="3" applyFont="1" applyBorder="1" applyAlignment="1">
      <alignment horizontal="center" wrapText="1"/>
    </xf>
    <xf numFmtId="0" fontId="14" fillId="0" borderId="61" xfId="3" applyFont="1" applyBorder="1" applyAlignment="1">
      <alignment horizontal="center" wrapText="1"/>
    </xf>
    <xf numFmtId="4" fontId="13" fillId="0" borderId="68" xfId="3" applyNumberFormat="1" applyFont="1" applyBorder="1" applyAlignment="1">
      <alignment horizontal="center" wrapText="1"/>
    </xf>
    <xf numFmtId="4" fontId="13" fillId="0" borderId="76" xfId="3" applyNumberFormat="1" applyFont="1" applyBorder="1" applyAlignment="1">
      <alignment horizontal="center" wrapText="1"/>
    </xf>
    <xf numFmtId="4" fontId="13" fillId="0" borderId="69" xfId="3" applyNumberFormat="1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13" fillId="0" borderId="54" xfId="3" applyFont="1" applyFill="1" applyBorder="1" applyAlignment="1"/>
    <xf numFmtId="0" fontId="13" fillId="0" borderId="56" xfId="3" applyFont="1" applyFill="1" applyBorder="1" applyAlignment="1"/>
    <xf numFmtId="0" fontId="13" fillId="0" borderId="55" xfId="3" applyFont="1" applyFill="1" applyBorder="1" applyAlignment="1"/>
    <xf numFmtId="0" fontId="15" fillId="0" borderId="53" xfId="3" applyFont="1" applyBorder="1" applyAlignment="1">
      <alignment horizontal="center" vertical="top" wrapText="1"/>
    </xf>
    <xf numFmtId="4" fontId="13" fillId="0" borderId="54" xfId="3" applyNumberFormat="1" applyFont="1" applyBorder="1" applyAlignment="1">
      <alignment wrapText="1"/>
    </xf>
    <xf numFmtId="4" fontId="13" fillId="0" borderId="56" xfId="3" applyNumberFormat="1" applyFont="1" applyBorder="1" applyAlignment="1">
      <alignment wrapText="1"/>
    </xf>
    <xf numFmtId="4" fontId="13" fillId="0" borderId="19" xfId="3" applyNumberFormat="1" applyFont="1" applyBorder="1" applyAlignment="1">
      <alignment wrapText="1"/>
    </xf>
    <xf numFmtId="0" fontId="13" fillId="0" borderId="4" xfId="3" applyFont="1" applyFill="1" applyBorder="1" applyAlignment="1">
      <alignment horizontal="center" wrapText="1"/>
    </xf>
    <xf numFmtId="0" fontId="13" fillId="0" borderId="0" xfId="3" applyFont="1" applyFill="1" applyBorder="1" applyAlignment="1">
      <alignment horizontal="center" wrapText="1"/>
    </xf>
    <xf numFmtId="0" fontId="13" fillId="0" borderId="3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4" fontId="14" fillId="0" borderId="77" xfId="3" applyNumberFormat="1" applyFont="1" applyFill="1" applyBorder="1" applyAlignment="1">
      <alignment horizontal="right" wrapText="1"/>
    </xf>
    <xf numFmtId="4" fontId="14" fillId="0" borderId="78" xfId="3" applyNumberFormat="1" applyFont="1" applyFill="1" applyBorder="1" applyAlignment="1">
      <alignment horizontal="right" wrapText="1"/>
    </xf>
    <xf numFmtId="4" fontId="14" fillId="0" borderId="67" xfId="3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4" fontId="16" fillId="2" borderId="11" xfId="3" applyNumberFormat="1" applyFont="1" applyFill="1" applyBorder="1" applyAlignment="1">
      <alignment horizontal="right" wrapText="1"/>
    </xf>
    <xf numFmtId="0" fontId="16" fillId="2" borderId="46" xfId="3" applyFont="1" applyFill="1" applyBorder="1" applyAlignment="1">
      <alignment horizontal="right" wrapText="1"/>
    </xf>
    <xf numFmtId="0" fontId="16" fillId="2" borderId="28" xfId="3" applyFont="1" applyFill="1" applyBorder="1" applyAlignment="1">
      <alignment horizontal="right" wrapText="1"/>
    </xf>
    <xf numFmtId="0" fontId="16" fillId="2" borderId="16" xfId="3" applyFont="1" applyFill="1" applyBorder="1" applyAlignment="1">
      <alignment horizontal="right" wrapText="1"/>
    </xf>
    <xf numFmtId="0" fontId="16" fillId="2" borderId="1" xfId="3" applyFont="1" applyFill="1" applyBorder="1" applyAlignment="1">
      <alignment horizontal="right" wrapText="1"/>
    </xf>
    <xf numFmtId="0" fontId="16" fillId="2" borderId="29" xfId="3" applyFont="1" applyFill="1" applyBorder="1" applyAlignment="1">
      <alignment horizontal="right" wrapText="1"/>
    </xf>
    <xf numFmtId="0" fontId="13" fillId="0" borderId="57" xfId="3" applyFont="1" applyBorder="1" applyAlignment="1">
      <alignment horizontal="center" wrapText="1"/>
    </xf>
    <xf numFmtId="0" fontId="14" fillId="2" borderId="5" xfId="3" applyFont="1" applyFill="1" applyBorder="1" applyAlignment="1">
      <alignment horizontal="center" wrapText="1"/>
    </xf>
    <xf numFmtId="0" fontId="14" fillId="2" borderId="46" xfId="3" applyFont="1" applyFill="1" applyBorder="1" applyAlignment="1">
      <alignment horizontal="center" wrapText="1"/>
    </xf>
    <xf numFmtId="0" fontId="14" fillId="2" borderId="6" xfId="3" applyFont="1" applyFill="1" applyBorder="1" applyAlignment="1">
      <alignment horizontal="center" wrapText="1"/>
    </xf>
    <xf numFmtId="0" fontId="14" fillId="2" borderId="7" xfId="3" applyFont="1" applyFill="1" applyBorder="1" applyAlignment="1">
      <alignment horizontal="center" wrapText="1"/>
    </xf>
    <xf numFmtId="0" fontId="14" fillId="2" borderId="1" xfId="3" applyFont="1" applyFill="1" applyBorder="1" applyAlignment="1">
      <alignment horizontal="center" wrapText="1"/>
    </xf>
    <xf numFmtId="0" fontId="14" fillId="2" borderId="8" xfId="3" applyFont="1" applyFill="1" applyBorder="1" applyAlignment="1">
      <alignment horizontal="center" wrapText="1"/>
    </xf>
    <xf numFmtId="0" fontId="20" fillId="0" borderId="37" xfId="0" applyFont="1" applyBorder="1"/>
    <xf numFmtId="0" fontId="20" fillId="0" borderId="37" xfId="0" applyFont="1" applyBorder="1" applyAlignment="1">
      <alignment horizontal="left"/>
    </xf>
    <xf numFmtId="0" fontId="13" fillId="0" borderId="57" xfId="3" applyFont="1" applyFill="1" applyBorder="1" applyAlignment="1">
      <alignment horizontal="center" wrapText="1"/>
    </xf>
    <xf numFmtId="0" fontId="15" fillId="0" borderId="42" xfId="3" applyFont="1" applyFill="1" applyBorder="1" applyAlignment="1">
      <alignment horizontal="center" vertical="top" wrapText="1"/>
    </xf>
    <xf numFmtId="0" fontId="15" fillId="0" borderId="53" xfId="3" applyFont="1" applyFill="1" applyBorder="1" applyAlignment="1">
      <alignment horizontal="center" vertical="top" wrapText="1"/>
    </xf>
    <xf numFmtId="0" fontId="13" fillId="0" borderId="54" xfId="3" applyFont="1" applyBorder="1" applyAlignment="1">
      <alignment horizontal="left"/>
    </xf>
    <xf numFmtId="0" fontId="13" fillId="0" borderId="56" xfId="3" applyFont="1" applyBorder="1" applyAlignment="1">
      <alignment horizontal="left"/>
    </xf>
    <xf numFmtId="0" fontId="13" fillId="0" borderId="55" xfId="3" applyFont="1" applyBorder="1" applyAlignment="1">
      <alignment horizontal="left"/>
    </xf>
    <xf numFmtId="0" fontId="13" fillId="0" borderId="18" xfId="3" applyFont="1" applyFill="1" applyBorder="1" applyAlignment="1">
      <alignment horizontal="center" wrapText="1"/>
    </xf>
    <xf numFmtId="0" fontId="13" fillId="0" borderId="43" xfId="3" applyFont="1" applyFill="1" applyBorder="1" applyAlignment="1">
      <alignment horizontal="center" wrapText="1"/>
    </xf>
    <xf numFmtId="0" fontId="13" fillId="0" borderId="30" xfId="3" applyFont="1" applyFill="1" applyBorder="1" applyAlignment="1">
      <alignment horizontal="center" wrapText="1"/>
    </xf>
    <xf numFmtId="0" fontId="15" fillId="0" borderId="30" xfId="3" applyFont="1" applyFill="1" applyBorder="1" applyAlignment="1">
      <alignment horizontal="center" vertical="top" wrapText="1"/>
    </xf>
    <xf numFmtId="0" fontId="13" fillId="0" borderId="5" xfId="3" applyFont="1" applyFill="1" applyBorder="1" applyAlignment="1">
      <alignment horizontal="center" wrapText="1"/>
    </xf>
    <xf numFmtId="0" fontId="13" fillId="0" borderId="7" xfId="3" applyFont="1" applyFill="1" applyBorder="1" applyAlignment="1">
      <alignment horizontal="center" wrapText="1"/>
    </xf>
    <xf numFmtId="0" fontId="13" fillId="0" borderId="8" xfId="3" applyFont="1" applyFill="1" applyBorder="1" applyAlignment="1">
      <alignment horizontal="center" wrapText="1"/>
    </xf>
    <xf numFmtId="165" fontId="15" fillId="0" borderId="54" xfId="3" applyNumberFormat="1" applyFont="1" applyFill="1" applyBorder="1" applyAlignment="1">
      <alignment horizontal="center" wrapText="1"/>
    </xf>
    <xf numFmtId="165" fontId="15" fillId="0" borderId="55" xfId="3" applyNumberFormat="1" applyFont="1" applyFill="1" applyBorder="1" applyAlignment="1">
      <alignment horizontal="center" wrapText="1"/>
    </xf>
    <xf numFmtId="0" fontId="18" fillId="0" borderId="35" xfId="3" applyFont="1" applyFill="1" applyBorder="1" applyAlignment="1">
      <alignment horizontal="left" wrapText="1"/>
    </xf>
    <xf numFmtId="0" fontId="15" fillId="0" borderId="35" xfId="3" applyFont="1" applyFill="1" applyBorder="1" applyAlignment="1">
      <alignment horizontal="center" vertical="top" wrapText="1"/>
    </xf>
    <xf numFmtId="0" fontId="15" fillId="0" borderId="9" xfId="3" applyFont="1" applyFill="1" applyBorder="1" applyAlignment="1">
      <alignment horizontal="center" wrapText="1"/>
    </xf>
    <xf numFmtId="0" fontId="15" fillId="0" borderId="10" xfId="3" applyFont="1" applyFill="1" applyBorder="1" applyAlignment="1">
      <alignment horizontal="center" wrapText="1"/>
    </xf>
    <xf numFmtId="0" fontId="13" fillId="0" borderId="83" xfId="3" applyFont="1" applyBorder="1" applyAlignment="1">
      <alignment horizontal="center" wrapText="1"/>
    </xf>
    <xf numFmtId="0" fontId="13" fillId="0" borderId="84" xfId="3" applyFont="1" applyBorder="1" applyAlignment="1">
      <alignment horizontal="center" wrapText="1"/>
    </xf>
    <xf numFmtId="0" fontId="13" fillId="0" borderId="26" xfId="3" applyFont="1" applyBorder="1" applyAlignment="1">
      <alignment horizontal="left"/>
    </xf>
    <xf numFmtId="0" fontId="13" fillId="0" borderId="52" xfId="3" applyFont="1" applyBorder="1" applyAlignment="1">
      <alignment horizontal="left"/>
    </xf>
    <xf numFmtId="0" fontId="13" fillId="0" borderId="27" xfId="3" applyFont="1" applyBorder="1" applyAlignment="1">
      <alignment horizontal="left"/>
    </xf>
    <xf numFmtId="4" fontId="14" fillId="0" borderId="22" xfId="3" applyNumberFormat="1" applyFont="1" applyBorder="1" applyAlignment="1">
      <alignment horizontal="right" wrapText="1"/>
    </xf>
    <xf numFmtId="4" fontId="13" fillId="0" borderId="16" xfId="3" applyNumberFormat="1" applyFont="1" applyBorder="1" applyAlignment="1">
      <alignment horizontal="right" wrapText="1"/>
    </xf>
    <xf numFmtId="0" fontId="15" fillId="0" borderId="26" xfId="3" applyFont="1" applyBorder="1" applyAlignment="1">
      <alignment horizontal="center" vertical="top" wrapText="1"/>
    </xf>
    <xf numFmtId="0" fontId="15" fillId="0" borderId="27" xfId="3" applyFont="1" applyBorder="1" applyAlignment="1">
      <alignment horizontal="center" vertical="top" wrapText="1"/>
    </xf>
    <xf numFmtId="165" fontId="15" fillId="0" borderId="13" xfId="3" applyNumberFormat="1" applyFont="1" applyBorder="1" applyAlignment="1">
      <alignment horizontal="center" wrapText="1"/>
    </xf>
    <xf numFmtId="165" fontId="15" fillId="0" borderId="14" xfId="3" applyNumberFormat="1" applyFont="1" applyBorder="1" applyAlignment="1">
      <alignment horizontal="center" wrapText="1"/>
    </xf>
    <xf numFmtId="4" fontId="13" fillId="0" borderId="35" xfId="3" applyNumberFormat="1" applyFont="1" applyBorder="1" applyAlignment="1">
      <alignment wrapText="1"/>
    </xf>
    <xf numFmtId="4" fontId="13" fillId="0" borderId="36" xfId="3" applyNumberFormat="1" applyFont="1" applyBorder="1" applyAlignment="1">
      <alignment wrapText="1"/>
    </xf>
    <xf numFmtId="0" fontId="18" fillId="0" borderId="26" xfId="3" applyFont="1" applyBorder="1" applyAlignment="1">
      <alignment horizontal="left" wrapText="1"/>
    </xf>
    <xf numFmtId="0" fontId="18" fillId="0" borderId="52" xfId="3" applyFont="1" applyBorder="1" applyAlignment="1">
      <alignment horizontal="left" wrapText="1"/>
    </xf>
    <xf numFmtId="0" fontId="18" fillId="0" borderId="27" xfId="3" applyFont="1" applyBorder="1" applyAlignment="1">
      <alignment horizontal="left" wrapText="1"/>
    </xf>
    <xf numFmtId="4" fontId="13" fillId="0" borderId="13" xfId="3" applyNumberFormat="1" applyFont="1" applyBorder="1" applyAlignment="1">
      <alignment horizontal="right" wrapText="1"/>
    </xf>
    <xf numFmtId="4" fontId="13" fillId="0" borderId="15" xfId="3" applyNumberFormat="1" applyFont="1" applyBorder="1" applyAlignment="1">
      <alignment horizontal="right" wrapText="1"/>
    </xf>
    <xf numFmtId="4" fontId="13" fillId="0" borderId="63" xfId="3" applyNumberFormat="1" applyFont="1" applyBorder="1" applyAlignment="1">
      <alignment horizontal="right" wrapText="1"/>
    </xf>
    <xf numFmtId="0" fontId="13" fillId="0" borderId="53" xfId="3" applyFont="1" applyBorder="1" applyAlignment="1">
      <alignment horizontal="left" wrapText="1"/>
    </xf>
    <xf numFmtId="4" fontId="13" fillId="0" borderId="53" xfId="3" applyNumberFormat="1" applyFont="1" applyBorder="1" applyAlignment="1">
      <alignment horizontal="right" wrapText="1"/>
    </xf>
    <xf numFmtId="4" fontId="13" fillId="0" borderId="59" xfId="3" applyNumberFormat="1" applyFont="1" applyBorder="1" applyAlignment="1">
      <alignment horizontal="right" wrapText="1"/>
    </xf>
    <xf numFmtId="165" fontId="15" fillId="0" borderId="53" xfId="3" applyNumberFormat="1" applyFont="1" applyBorder="1" applyAlignment="1">
      <alignment horizontal="center" wrapText="1"/>
    </xf>
    <xf numFmtId="4" fontId="13" fillId="0" borderId="26" xfId="3" applyNumberFormat="1" applyFont="1" applyBorder="1" applyAlignment="1">
      <alignment wrapText="1"/>
    </xf>
    <xf numFmtId="4" fontId="13" fillId="0" borderId="52" xfId="3" applyNumberFormat="1" applyFont="1" applyBorder="1" applyAlignment="1">
      <alignment wrapText="1"/>
    </xf>
    <xf numFmtId="4" fontId="13" fillId="0" borderId="34" xfId="3" applyNumberFormat="1" applyFont="1" applyBorder="1" applyAlignment="1">
      <alignment wrapText="1"/>
    </xf>
    <xf numFmtId="4" fontId="13" fillId="0" borderId="25" xfId="3" applyNumberFormat="1" applyFont="1" applyBorder="1" applyAlignment="1">
      <alignment horizontal="right" wrapText="1"/>
    </xf>
    <xf numFmtId="0" fontId="13" fillId="0" borderId="2" xfId="3" applyFont="1" applyFill="1" applyBorder="1" applyAlignment="1">
      <alignment horizontal="center" wrapText="1"/>
    </xf>
    <xf numFmtId="0" fontId="13" fillId="0" borderId="37" xfId="3" applyFont="1" applyFill="1" applyBorder="1" applyAlignment="1">
      <alignment horizontal="left" wrapText="1"/>
    </xf>
    <xf numFmtId="0" fontId="15" fillId="0" borderId="37" xfId="3" applyFont="1" applyFill="1" applyBorder="1" applyAlignment="1">
      <alignment horizontal="center" vertical="top" wrapText="1"/>
    </xf>
    <xf numFmtId="4" fontId="13" fillId="0" borderId="32" xfId="3" applyNumberFormat="1" applyFont="1" applyFill="1" applyBorder="1" applyAlignment="1">
      <alignment horizontal="right" wrapText="1"/>
    </xf>
    <xf numFmtId="4" fontId="13" fillId="0" borderId="82" xfId="3" applyNumberFormat="1" applyFont="1" applyFill="1" applyBorder="1" applyAlignment="1">
      <alignment horizontal="right" wrapText="1"/>
    </xf>
    <xf numFmtId="0" fontId="13" fillId="0" borderId="31" xfId="3" applyFont="1" applyFill="1" applyBorder="1" applyAlignment="1">
      <alignment horizontal="center" wrapText="1"/>
    </xf>
    <xf numFmtId="4" fontId="13" fillId="0" borderId="45" xfId="3" applyNumberFormat="1" applyFont="1" applyFill="1" applyBorder="1" applyAlignment="1">
      <alignment horizontal="right" wrapText="1"/>
    </xf>
    <xf numFmtId="0" fontId="13" fillId="0" borderId="53" xfId="3" applyFont="1" applyFill="1" applyBorder="1" applyAlignment="1">
      <alignment horizontal="left"/>
    </xf>
    <xf numFmtId="0" fontId="13" fillId="0" borderId="31" xfId="3" applyFont="1" applyBorder="1" applyAlignment="1">
      <alignment horizontal="left"/>
    </xf>
    <xf numFmtId="0" fontId="13" fillId="0" borderId="35" xfId="3" applyFont="1" applyFill="1" applyBorder="1" applyAlignment="1">
      <alignment horizontal="left"/>
    </xf>
    <xf numFmtId="165" fontId="15" fillId="0" borderId="31" xfId="3" applyNumberFormat="1" applyFont="1" applyFill="1" applyBorder="1" applyAlignment="1">
      <alignment horizontal="center" wrapText="1"/>
    </xf>
    <xf numFmtId="0" fontId="13" fillId="0" borderId="31" xfId="3" applyFont="1" applyBorder="1" applyAlignment="1">
      <alignment horizontal="center" wrapText="1"/>
    </xf>
    <xf numFmtId="4" fontId="13" fillId="0" borderId="31" xfId="3" applyNumberFormat="1" applyFont="1" applyBorder="1" applyAlignment="1">
      <alignment horizontal="right" wrapText="1"/>
    </xf>
    <xf numFmtId="4" fontId="13" fillId="0" borderId="32" xfId="3" applyNumberFormat="1" applyFont="1" applyBorder="1" applyAlignment="1">
      <alignment horizontal="right" wrapText="1"/>
    </xf>
    <xf numFmtId="4" fontId="14" fillId="0" borderId="20" xfId="3" applyNumberFormat="1" applyFont="1" applyFill="1" applyBorder="1" applyAlignment="1">
      <alignment horizontal="right" wrapText="1"/>
    </xf>
    <xf numFmtId="4" fontId="14" fillId="0" borderId="21" xfId="3" applyNumberFormat="1" applyFont="1" applyFill="1" applyBorder="1" applyAlignment="1">
      <alignment horizontal="right" wrapText="1"/>
    </xf>
    <xf numFmtId="0" fontId="15" fillId="0" borderId="11" xfId="3" applyFont="1" applyFill="1" applyBorder="1" applyAlignment="1">
      <alignment horizontal="center" vertical="top" wrapText="1"/>
    </xf>
    <xf numFmtId="0" fontId="20" fillId="0" borderId="6" xfId="0" applyFont="1" applyBorder="1"/>
    <xf numFmtId="0" fontId="20" fillId="0" borderId="4" xfId="0" applyFont="1" applyBorder="1"/>
    <xf numFmtId="0" fontId="20" fillId="0" borderId="3" xfId="0" applyFont="1" applyBorder="1"/>
    <xf numFmtId="0" fontId="20" fillId="0" borderId="16" xfId="0" applyFont="1" applyBorder="1"/>
    <xf numFmtId="0" fontId="20" fillId="0" borderId="8" xfId="0" applyFont="1" applyBorder="1"/>
    <xf numFmtId="0" fontId="15" fillId="0" borderId="6" xfId="3" applyFont="1" applyFill="1" applyBorder="1" applyAlignment="1">
      <alignment horizontal="center" vertical="top" wrapText="1"/>
    </xf>
    <xf numFmtId="0" fontId="15" fillId="0" borderId="4" xfId="3" applyFont="1" applyFill="1" applyBorder="1" applyAlignment="1">
      <alignment horizontal="center" vertical="top" wrapText="1"/>
    </xf>
    <xf numFmtId="0" fontId="15" fillId="0" borderId="3" xfId="3" applyFont="1" applyFill="1" applyBorder="1" applyAlignment="1">
      <alignment horizontal="center" vertical="top" wrapText="1"/>
    </xf>
    <xf numFmtId="0" fontId="15" fillId="0" borderId="16" xfId="3" applyFont="1" applyFill="1" applyBorder="1" applyAlignment="1">
      <alignment horizontal="center" vertical="top" wrapText="1"/>
    </xf>
    <xf numFmtId="0" fontId="15" fillId="0" borderId="8" xfId="3" applyFont="1" applyFill="1" applyBorder="1" applyAlignment="1">
      <alignment horizontal="center" vertical="top" wrapText="1"/>
    </xf>
    <xf numFmtId="4" fontId="10" fillId="0" borderId="17" xfId="3" applyNumberFormat="1" applyFont="1" applyBorder="1" applyAlignment="1">
      <alignment horizontal="right" wrapText="1"/>
    </xf>
    <xf numFmtId="4" fontId="14" fillId="0" borderId="42" xfId="3" applyNumberFormat="1" applyFont="1" applyFill="1" applyBorder="1" applyAlignment="1">
      <alignment horizontal="right" wrapText="1"/>
    </xf>
    <xf numFmtId="0" fontId="15" fillId="0" borderId="26" xfId="3" applyFont="1" applyFill="1" applyBorder="1" applyAlignment="1">
      <alignment horizontal="center" wrapText="1"/>
    </xf>
    <xf numFmtId="0" fontId="15" fillId="0" borderId="27" xfId="3" applyFont="1" applyFill="1" applyBorder="1" applyAlignment="1">
      <alignment horizontal="center" wrapText="1"/>
    </xf>
    <xf numFmtId="0" fontId="13" fillId="0" borderId="31" xfId="3" applyFont="1" applyFill="1" applyBorder="1" applyAlignment="1">
      <alignment horizontal="left" wrapText="1"/>
    </xf>
    <xf numFmtId="0" fontId="13" fillId="0" borderId="37" xfId="3" applyFont="1" applyFill="1" applyBorder="1" applyAlignment="1">
      <alignment horizontal="left"/>
    </xf>
    <xf numFmtId="0" fontId="13" fillId="0" borderId="80" xfId="3" applyFont="1" applyBorder="1" applyAlignment="1">
      <alignment horizontal="center" wrapText="1"/>
    </xf>
    <xf numFmtId="0" fontId="13" fillId="0" borderId="81" xfId="3" applyFont="1" applyBorder="1" applyAlignment="1">
      <alignment horizontal="center" wrapText="1"/>
    </xf>
    <xf numFmtId="0" fontId="13" fillId="0" borderId="45" xfId="3" applyFont="1" applyBorder="1" applyAlignment="1">
      <alignment horizontal="center" wrapText="1"/>
    </xf>
    <xf numFmtId="0" fontId="15" fillId="0" borderId="31" xfId="3" applyFont="1" applyBorder="1" applyAlignment="1">
      <alignment horizontal="center" vertical="top" wrapText="1"/>
    </xf>
    <xf numFmtId="165" fontId="15" fillId="0" borderId="31" xfId="3" applyNumberFormat="1" applyFont="1" applyBorder="1" applyAlignment="1">
      <alignment horizont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2" borderId="49" xfId="3" applyFont="1" applyFill="1" applyBorder="1" applyAlignment="1">
      <alignment horizontal="center" vertical="center" wrapText="1"/>
    </xf>
    <xf numFmtId="0" fontId="13" fillId="2" borderId="50" xfId="3" applyFont="1" applyFill="1" applyBorder="1" applyAlignment="1">
      <alignment horizontal="center" vertical="center" wrapText="1"/>
    </xf>
    <xf numFmtId="0" fontId="13" fillId="2" borderId="73" xfId="3" applyFont="1" applyFill="1" applyBorder="1" applyAlignment="1">
      <alignment horizontal="center" vertical="center" wrapText="1"/>
    </xf>
    <xf numFmtId="0" fontId="14" fillId="2" borderId="72" xfId="3" applyFont="1" applyFill="1" applyBorder="1" applyAlignment="1">
      <alignment horizontal="center" wrapText="1"/>
    </xf>
    <xf numFmtId="0" fontId="14" fillId="2" borderId="50" xfId="3" applyFont="1" applyFill="1" applyBorder="1" applyAlignment="1">
      <alignment horizontal="center" wrapText="1"/>
    </xf>
    <xf numFmtId="0" fontId="14" fillId="2" borderId="73" xfId="3" applyFont="1" applyFill="1" applyBorder="1" applyAlignment="1">
      <alignment horizontal="center" wrapText="1"/>
    </xf>
    <xf numFmtId="4" fontId="14" fillId="0" borderId="9" xfId="3" applyNumberFormat="1" applyFont="1" applyBorder="1" applyAlignment="1">
      <alignment wrapText="1"/>
    </xf>
    <xf numFmtId="4" fontId="14" fillId="0" borderId="12" xfId="3" applyNumberFormat="1" applyFont="1" applyBorder="1" applyAlignment="1">
      <alignment wrapText="1"/>
    </xf>
    <xf numFmtId="4" fontId="14" fillId="0" borderId="23" xfId="3" applyNumberFormat="1" applyFont="1" applyBorder="1" applyAlignment="1">
      <alignment wrapText="1"/>
    </xf>
    <xf numFmtId="4" fontId="14" fillId="2" borderId="72" xfId="3" applyNumberFormat="1" applyFont="1" applyFill="1" applyBorder="1" applyAlignment="1">
      <alignment horizontal="right" wrapText="1"/>
    </xf>
    <xf numFmtId="4" fontId="14" fillId="2" borderId="50" xfId="3" applyNumberFormat="1" applyFont="1" applyFill="1" applyBorder="1" applyAlignment="1">
      <alignment horizontal="right" wrapText="1"/>
    </xf>
    <xf numFmtId="4" fontId="14" fillId="2" borderId="51" xfId="3" applyNumberFormat="1" applyFont="1" applyFill="1" applyBorder="1" applyAlignment="1">
      <alignment horizontal="right" wrapText="1"/>
    </xf>
    <xf numFmtId="0" fontId="14" fillId="0" borderId="77" xfId="3" applyFont="1" applyFill="1" applyBorder="1" applyAlignment="1">
      <alignment horizontal="center" wrapText="1"/>
    </xf>
    <xf numFmtId="0" fontId="14" fillId="0" borderId="78" xfId="3" applyFont="1" applyFill="1" applyBorder="1" applyAlignment="1">
      <alignment horizontal="center" wrapText="1"/>
    </xf>
    <xf numFmtId="0" fontId="14" fillId="0" borderId="58" xfId="3" applyFont="1" applyFill="1" applyBorder="1" applyAlignment="1">
      <alignment horizontal="center" wrapText="1"/>
    </xf>
    <xf numFmtId="0" fontId="13" fillId="2" borderId="70" xfId="3" applyFont="1" applyFill="1" applyBorder="1" applyAlignment="1">
      <alignment horizontal="center" vertical="center" wrapText="1"/>
    </xf>
    <xf numFmtId="0" fontId="13" fillId="2" borderId="75" xfId="3" applyFont="1" applyFill="1" applyBorder="1" applyAlignment="1">
      <alignment horizontal="center" vertical="center" wrapText="1"/>
    </xf>
    <xf numFmtId="0" fontId="13" fillId="2" borderId="79" xfId="3" applyFont="1" applyFill="1" applyBorder="1" applyAlignment="1">
      <alignment horizontal="center" vertical="center" wrapText="1"/>
    </xf>
    <xf numFmtId="0" fontId="14" fillId="0" borderId="11" xfId="3" applyFont="1" applyBorder="1" applyAlignment="1">
      <alignment horizontal="left" wrapText="1"/>
    </xf>
    <xf numFmtId="0" fontId="14" fillId="0" borderId="46" xfId="3" applyFont="1" applyBorder="1" applyAlignment="1">
      <alignment horizontal="left" wrapText="1"/>
    </xf>
    <xf numFmtId="0" fontId="14" fillId="0" borderId="6" xfId="3" applyFont="1" applyBorder="1" applyAlignment="1">
      <alignment horizontal="left" wrapText="1"/>
    </xf>
    <xf numFmtId="0" fontId="14" fillId="0" borderId="68" xfId="3" applyFont="1" applyFill="1" applyBorder="1" applyAlignment="1">
      <alignment horizontal="center" wrapText="1"/>
    </xf>
    <xf numFmtId="0" fontId="14" fillId="0" borderId="76" xfId="3" applyFont="1" applyFill="1" applyBorder="1" applyAlignment="1">
      <alignment horizontal="center" wrapText="1"/>
    </xf>
    <xf numFmtId="0" fontId="14" fillId="0" borderId="61" xfId="3" applyFont="1" applyFill="1" applyBorder="1" applyAlignment="1">
      <alignment horizontal="center" wrapText="1"/>
    </xf>
    <xf numFmtId="4" fontId="14" fillId="0" borderId="68" xfId="3" applyNumberFormat="1" applyFont="1" applyFill="1" applyBorder="1" applyAlignment="1">
      <alignment horizontal="center" wrapText="1"/>
    </xf>
    <xf numFmtId="4" fontId="14" fillId="0" borderId="76" xfId="3" applyNumberFormat="1" applyFont="1" applyFill="1" applyBorder="1" applyAlignment="1">
      <alignment horizontal="center" wrapText="1"/>
    </xf>
    <xf numFmtId="4" fontId="14" fillId="0" borderId="69" xfId="3" applyNumberFormat="1" applyFont="1" applyFill="1" applyBorder="1" applyAlignment="1">
      <alignment horizontal="center" wrapText="1"/>
    </xf>
    <xf numFmtId="0" fontId="14" fillId="0" borderId="60" xfId="3" applyFont="1" applyFill="1" applyBorder="1" applyAlignment="1">
      <alignment horizontal="center" wrapText="1"/>
    </xf>
    <xf numFmtId="0" fontId="14" fillId="2" borderId="74" xfId="3" applyFont="1" applyFill="1" applyBorder="1" applyAlignment="1">
      <alignment horizontal="center" wrapText="1"/>
    </xf>
    <xf numFmtId="0" fontId="14" fillId="2" borderId="75" xfId="3" applyFont="1" applyFill="1" applyBorder="1" applyAlignment="1">
      <alignment horizontal="center" wrapText="1"/>
    </xf>
    <xf numFmtId="0" fontId="14" fillId="2" borderId="79" xfId="3" applyFont="1" applyFill="1" applyBorder="1" applyAlignment="1">
      <alignment horizontal="center" wrapText="1"/>
    </xf>
    <xf numFmtId="4" fontId="14" fillId="2" borderId="74" xfId="3" applyNumberFormat="1" applyFont="1" applyFill="1" applyBorder="1" applyAlignment="1">
      <alignment horizontal="right" wrapText="1"/>
    </xf>
    <xf numFmtId="4" fontId="14" fillId="2" borderId="75" xfId="3" applyNumberFormat="1" applyFont="1" applyFill="1" applyBorder="1" applyAlignment="1">
      <alignment horizontal="right" wrapText="1"/>
    </xf>
    <xf numFmtId="4" fontId="14" fillId="2" borderId="71" xfId="3" applyNumberFormat="1" applyFont="1" applyFill="1" applyBorder="1" applyAlignment="1">
      <alignment horizontal="right" wrapText="1"/>
    </xf>
    <xf numFmtId="4" fontId="10" fillId="0" borderId="18" xfId="3" applyNumberFormat="1" applyFont="1" applyBorder="1" applyAlignment="1">
      <alignment horizontal="right" wrapText="1"/>
    </xf>
    <xf numFmtId="4" fontId="10" fillId="0" borderId="19" xfId="3" applyNumberFormat="1" applyFont="1" applyBorder="1" applyAlignment="1">
      <alignment horizontal="right" wrapText="1"/>
    </xf>
    <xf numFmtId="0" fontId="14" fillId="2" borderId="11" xfId="3" applyFont="1" applyFill="1" applyBorder="1" applyAlignment="1">
      <alignment horizontal="center" vertical="center"/>
    </xf>
    <xf numFmtId="0" fontId="14" fillId="2" borderId="46" xfId="3" applyFont="1" applyFill="1" applyBorder="1" applyAlignment="1">
      <alignment horizontal="center" vertical="center"/>
    </xf>
    <xf numFmtId="0" fontId="14" fillId="2" borderId="28" xfId="3" applyFont="1" applyFill="1" applyBorder="1" applyAlignment="1">
      <alignment horizontal="center" vertical="center"/>
    </xf>
    <xf numFmtId="0" fontId="14" fillId="2" borderId="16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4" fillId="2" borderId="29" xfId="3" applyFont="1" applyFill="1" applyBorder="1" applyAlignment="1">
      <alignment horizontal="center" vertical="center"/>
    </xf>
    <xf numFmtId="4" fontId="13" fillId="0" borderId="18" xfId="3" applyNumberFormat="1" applyFont="1" applyBorder="1" applyAlignment="1">
      <alignment wrapText="1"/>
    </xf>
    <xf numFmtId="4" fontId="13" fillId="0" borderId="37" xfId="3" applyNumberFormat="1" applyFont="1" applyBorder="1" applyAlignment="1">
      <alignment wrapText="1"/>
    </xf>
    <xf numFmtId="4" fontId="13" fillId="0" borderId="38" xfId="3" applyNumberFormat="1" applyFont="1" applyBorder="1" applyAlignment="1">
      <alignment wrapText="1"/>
    </xf>
    <xf numFmtId="4" fontId="14" fillId="0" borderId="22" xfId="3" applyNumberFormat="1" applyFont="1" applyFill="1" applyBorder="1" applyAlignment="1">
      <alignment horizontal="right" wrapText="1"/>
    </xf>
    <xf numFmtId="4" fontId="7" fillId="0" borderId="22" xfId="3" applyNumberFormat="1" applyFont="1" applyFill="1" applyBorder="1" applyAlignment="1">
      <alignment horizontal="right" wrapText="1"/>
    </xf>
    <xf numFmtId="4" fontId="7" fillId="0" borderId="23" xfId="3" applyNumberFormat="1" applyFont="1" applyFill="1" applyBorder="1" applyAlignment="1">
      <alignment horizontal="right" wrapText="1"/>
    </xf>
    <xf numFmtId="4" fontId="17" fillId="2" borderId="70" xfId="3" applyNumberFormat="1" applyFont="1" applyFill="1" applyBorder="1" applyAlignment="1">
      <alignment horizontal="right" wrapText="1"/>
    </xf>
    <xf numFmtId="4" fontId="17" fillId="2" borderId="71" xfId="3" applyNumberFormat="1" applyFont="1" applyFill="1" applyBorder="1" applyAlignment="1">
      <alignment horizontal="right" wrapText="1"/>
    </xf>
    <xf numFmtId="4" fontId="7" fillId="0" borderId="68" xfId="3" applyNumberFormat="1" applyFont="1" applyFill="1" applyBorder="1" applyAlignment="1">
      <alignment horizontal="center" wrapText="1"/>
    </xf>
    <xf numFmtId="4" fontId="7" fillId="0" borderId="69" xfId="3" applyNumberFormat="1" applyFont="1" applyFill="1" applyBorder="1" applyAlignment="1">
      <alignment horizontal="center" wrapText="1"/>
    </xf>
    <xf numFmtId="4" fontId="10" fillId="0" borderId="66" xfId="3" applyNumberFormat="1" applyFont="1" applyFill="1" applyBorder="1" applyAlignment="1">
      <alignment horizontal="right" wrapText="1"/>
    </xf>
    <xf numFmtId="4" fontId="10" fillId="0" borderId="67" xfId="3" applyNumberFormat="1" applyFont="1" applyFill="1" applyBorder="1" applyAlignment="1">
      <alignment horizontal="right" wrapText="1"/>
    </xf>
    <xf numFmtId="4" fontId="10" fillId="0" borderId="5" xfId="3" applyNumberFormat="1" applyFont="1" applyBorder="1" applyAlignment="1">
      <alignment horizontal="center" wrapText="1"/>
    </xf>
    <xf numFmtId="4" fontId="10" fillId="0" borderId="28" xfId="3" applyNumberFormat="1" applyFont="1" applyBorder="1" applyAlignment="1">
      <alignment horizontal="center" wrapText="1"/>
    </xf>
    <xf numFmtId="4" fontId="10" fillId="0" borderId="7" xfId="3" applyNumberFormat="1" applyFont="1" applyBorder="1" applyAlignment="1">
      <alignment horizontal="center" wrapText="1"/>
    </xf>
    <xf numFmtId="4" fontId="10" fillId="0" borderId="29" xfId="3" applyNumberFormat="1" applyFont="1" applyBorder="1" applyAlignment="1">
      <alignment horizontal="center" wrapText="1"/>
    </xf>
    <xf numFmtId="4" fontId="10" fillId="0" borderId="0" xfId="3" applyNumberFormat="1" applyFont="1" applyBorder="1" applyAlignment="1">
      <alignment horizontal="right" wrapText="1"/>
    </xf>
    <xf numFmtId="4" fontId="7" fillId="2" borderId="49" xfId="3" applyNumberFormat="1" applyFont="1" applyFill="1" applyBorder="1" applyAlignment="1">
      <alignment horizontal="right" wrapText="1"/>
    </xf>
    <xf numFmtId="4" fontId="7" fillId="2" borderId="51" xfId="3" applyNumberFormat="1" applyFont="1" applyFill="1" applyBorder="1" applyAlignment="1">
      <alignment horizontal="right" wrapText="1"/>
    </xf>
    <xf numFmtId="4" fontId="10" fillId="0" borderId="66" xfId="3" applyNumberFormat="1" applyFont="1" applyBorder="1" applyAlignment="1">
      <alignment horizontal="right" wrapText="1"/>
    </xf>
    <xf numFmtId="4" fontId="10" fillId="0" borderId="67" xfId="3" applyNumberFormat="1" applyFont="1" applyBorder="1" applyAlignment="1">
      <alignment horizontal="right" wrapText="1"/>
    </xf>
    <xf numFmtId="4" fontId="10" fillId="0" borderId="7" xfId="3" applyNumberFormat="1" applyFont="1" applyBorder="1" applyAlignment="1">
      <alignment horizontal="right" wrapText="1"/>
    </xf>
    <xf numFmtId="4" fontId="10" fillId="0" borderId="29" xfId="3" applyNumberFormat="1" applyFont="1" applyBorder="1" applyAlignment="1">
      <alignment horizontal="right" wrapText="1"/>
    </xf>
    <xf numFmtId="4" fontId="13" fillId="0" borderId="33" xfId="3" applyNumberFormat="1" applyFont="1" applyBorder="1" applyAlignment="1">
      <alignment wrapText="1"/>
    </xf>
    <xf numFmtId="4" fontId="13" fillId="0" borderId="62" xfId="3" applyNumberFormat="1" applyFont="1" applyBorder="1" applyAlignment="1">
      <alignment horizontal="right" wrapText="1"/>
    </xf>
    <xf numFmtId="0" fontId="13" fillId="0" borderId="52" xfId="3" applyFont="1" applyFill="1" applyBorder="1" applyAlignment="1">
      <alignment horizontal="left" wrapText="1"/>
    </xf>
    <xf numFmtId="0" fontId="13" fillId="0" borderId="27" xfId="3" applyFont="1" applyFill="1" applyBorder="1" applyAlignment="1">
      <alignment horizontal="left" wrapText="1"/>
    </xf>
    <xf numFmtId="4" fontId="10" fillId="0" borderId="33" xfId="3" applyNumberFormat="1" applyFont="1" applyBorder="1" applyAlignment="1">
      <alignment wrapText="1"/>
    </xf>
    <xf numFmtId="4" fontId="10" fillId="0" borderId="34" xfId="3" applyNumberFormat="1" applyFont="1" applyBorder="1" applyAlignment="1">
      <alignment wrapText="1"/>
    </xf>
    <xf numFmtId="4" fontId="10" fillId="0" borderId="22" xfId="3" applyNumberFormat="1" applyFont="1" applyBorder="1" applyAlignment="1">
      <alignment wrapText="1"/>
    </xf>
    <xf numFmtId="4" fontId="10" fillId="0" borderId="23" xfId="3" applyNumberFormat="1" applyFont="1" applyBorder="1" applyAlignment="1">
      <alignment wrapText="1"/>
    </xf>
    <xf numFmtId="4" fontId="10" fillId="0" borderId="18" xfId="3" applyNumberFormat="1" applyFont="1" applyBorder="1" applyAlignment="1">
      <alignment wrapText="1"/>
    </xf>
    <xf numFmtId="4" fontId="10" fillId="0" borderId="19" xfId="3" applyNumberFormat="1" applyFont="1" applyBorder="1" applyAlignment="1">
      <alignment wrapText="1"/>
    </xf>
    <xf numFmtId="165" fontId="15" fillId="0" borderId="56" xfId="3" applyNumberFormat="1" applyFont="1" applyBorder="1" applyAlignment="1">
      <alignment horizontal="center" wrapText="1"/>
    </xf>
    <xf numFmtId="4" fontId="14" fillId="0" borderId="77" xfId="3" applyNumberFormat="1" applyFont="1" applyBorder="1" applyAlignment="1">
      <alignment horizontal="right" wrapText="1"/>
    </xf>
    <xf numFmtId="4" fontId="14" fillId="0" borderId="78" xfId="3" applyNumberFormat="1" applyFont="1" applyBorder="1" applyAlignment="1">
      <alignment horizontal="right" wrapText="1"/>
    </xf>
    <xf numFmtId="4" fontId="14" fillId="0" borderId="67" xfId="3" applyNumberFormat="1" applyFont="1" applyBorder="1" applyAlignment="1">
      <alignment horizontal="right" wrapText="1"/>
    </xf>
    <xf numFmtId="4" fontId="13" fillId="0" borderId="30" xfId="3" applyNumberFormat="1" applyFont="1" applyFill="1" applyBorder="1" applyAlignment="1">
      <alignment horizontal="right" wrapText="1"/>
    </xf>
    <xf numFmtId="4" fontId="13" fillId="0" borderId="24" xfId="3" applyNumberFormat="1" applyFont="1" applyFill="1" applyBorder="1" applyAlignment="1">
      <alignment horizontal="right" wrapText="1"/>
    </xf>
    <xf numFmtId="165" fontId="15" fillId="0" borderId="26" xfId="3" applyNumberFormat="1" applyFont="1" applyFill="1" applyBorder="1" applyAlignment="1">
      <alignment horizontal="center" wrapText="1"/>
    </xf>
    <xf numFmtId="165" fontId="15" fillId="0" borderId="27" xfId="3" applyNumberFormat="1" applyFont="1" applyFill="1" applyBorder="1" applyAlignment="1">
      <alignment horizontal="center" wrapText="1"/>
    </xf>
    <xf numFmtId="4" fontId="13" fillId="0" borderId="18" xfId="3" applyNumberFormat="1" applyFont="1" applyFill="1" applyBorder="1" applyAlignment="1">
      <alignment horizontal="right" wrapText="1"/>
    </xf>
    <xf numFmtId="4" fontId="10" fillId="0" borderId="41" xfId="3" applyNumberFormat="1" applyFont="1" applyBorder="1" applyAlignment="1">
      <alignment horizontal="right" wrapText="1"/>
    </xf>
    <xf numFmtId="4" fontId="10" fillId="0" borderId="20" xfId="3" applyNumberFormat="1" applyFont="1" applyBorder="1" applyAlignment="1">
      <alignment horizontal="right" wrapText="1"/>
    </xf>
    <xf numFmtId="4" fontId="10" fillId="0" borderId="55" xfId="3" applyNumberFormat="1" applyFont="1" applyBorder="1" applyAlignment="1">
      <alignment horizontal="right" wrapText="1"/>
    </xf>
    <xf numFmtId="4" fontId="10" fillId="0" borderId="38" xfId="3" applyNumberFormat="1" applyFont="1" applyBorder="1" applyAlignment="1">
      <alignment horizontal="right" wrapText="1"/>
    </xf>
    <xf numFmtId="4" fontId="7" fillId="0" borderId="64" xfId="3" applyNumberFormat="1" applyFont="1" applyBorder="1" applyAlignment="1">
      <alignment horizontal="right" wrapText="1"/>
    </xf>
    <xf numFmtId="0" fontId="13" fillId="0" borderId="16" xfId="3" applyFont="1" applyBorder="1" applyAlignment="1">
      <alignment horizontal="left" wrapText="1"/>
    </xf>
    <xf numFmtId="0" fontId="13" fillId="0" borderId="1" xfId="3" applyFont="1" applyBorder="1" applyAlignment="1">
      <alignment horizontal="left" wrapText="1"/>
    </xf>
    <xf numFmtId="0" fontId="13" fillId="0" borderId="8" xfId="3" applyFont="1" applyBorder="1" applyAlignment="1">
      <alignment horizontal="left" wrapText="1"/>
    </xf>
    <xf numFmtId="0" fontId="13" fillId="0" borderId="16" xfId="3" applyFont="1" applyBorder="1" applyAlignment="1">
      <alignment horizontal="center" wrapText="1"/>
    </xf>
    <xf numFmtId="0" fontId="13" fillId="0" borderId="31" xfId="3" applyFont="1" applyBorder="1" applyAlignment="1">
      <alignment horizontal="left" wrapText="1"/>
    </xf>
    <xf numFmtId="0" fontId="15" fillId="0" borderId="0" xfId="3" applyFont="1" applyBorder="1" applyAlignment="1">
      <alignment horizontal="center" vertical="top" wrapText="1"/>
    </xf>
    <xf numFmtId="165" fontId="15" fillId="0" borderId="11" xfId="3" applyNumberFormat="1" applyFont="1" applyBorder="1" applyAlignment="1">
      <alignment horizontal="center" wrapText="1"/>
    </xf>
    <xf numFmtId="165" fontId="15" fillId="0" borderId="6" xfId="3" applyNumberFormat="1" applyFont="1" applyBorder="1" applyAlignment="1">
      <alignment horizontal="center" wrapText="1"/>
    </xf>
    <xf numFmtId="165" fontId="15" fillId="0" borderId="16" xfId="3" applyNumberFormat="1" applyFont="1" applyBorder="1" applyAlignment="1">
      <alignment horizontal="center" wrapText="1"/>
    </xf>
    <xf numFmtId="165" fontId="15" fillId="0" borderId="8" xfId="3" applyNumberFormat="1" applyFont="1" applyBorder="1" applyAlignment="1">
      <alignment horizontal="center" wrapText="1"/>
    </xf>
    <xf numFmtId="165" fontId="15" fillId="0" borderId="30" xfId="3" applyNumberFormat="1" applyFont="1" applyFill="1" applyBorder="1" applyAlignment="1">
      <alignment horizontal="center" wrapText="1"/>
    </xf>
    <xf numFmtId="0" fontId="13" fillId="0" borderId="30" xfId="3" applyFont="1" applyFill="1" applyBorder="1" applyAlignment="1">
      <alignment horizontal="left" wrapText="1"/>
    </xf>
    <xf numFmtId="4" fontId="10" fillId="0" borderId="12" xfId="3" applyNumberFormat="1" applyFont="1" applyBorder="1" applyAlignment="1">
      <alignment horizontal="right" wrapText="1"/>
    </xf>
    <xf numFmtId="4" fontId="14" fillId="0" borderId="66" xfId="3" applyNumberFormat="1" applyFont="1" applyBorder="1" applyAlignment="1">
      <alignment horizontal="right" wrapText="1"/>
    </xf>
    <xf numFmtId="4" fontId="13" fillId="0" borderId="33" xfId="3" applyNumberFormat="1" applyFont="1" applyFill="1" applyBorder="1" applyAlignment="1">
      <alignment horizontal="right" wrapText="1"/>
    </xf>
    <xf numFmtId="4" fontId="10" fillId="0" borderId="15" xfId="3" applyNumberFormat="1" applyFont="1" applyBorder="1" applyAlignment="1">
      <alignment horizontal="right" wrapText="1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70"/>
  <sheetViews>
    <sheetView tabSelected="1" zoomScaleNormal="100" workbookViewId="0">
      <selection activeCell="B1" sqref="B1:AJ8"/>
    </sheetView>
  </sheetViews>
  <sheetFormatPr defaultColWidth="2.7109375" defaultRowHeight="18" customHeight="1" x14ac:dyDescent="0.25"/>
  <cols>
    <col min="1" max="2" width="2.7109375" style="37" customWidth="1"/>
    <col min="3" max="3" width="1.140625" style="47" customWidth="1"/>
    <col min="4" max="4" width="3.85546875" style="47" customWidth="1"/>
    <col min="5" max="5" width="2.7109375" style="47" customWidth="1"/>
    <col min="6" max="6" width="3.42578125" style="47" customWidth="1"/>
    <col min="7" max="8" width="2.7109375" style="37" customWidth="1"/>
    <col min="9" max="9" width="1" style="37" customWidth="1"/>
    <col min="10" max="10" width="2.7109375" style="37" customWidth="1"/>
    <col min="11" max="11" width="1.85546875" style="37" customWidth="1"/>
    <col min="12" max="12" width="1.28515625" style="37" customWidth="1"/>
    <col min="13" max="15" width="2.7109375" style="37" customWidth="1"/>
    <col min="16" max="16" width="1.7109375" style="37" customWidth="1"/>
    <col min="17" max="19" width="2.7109375" style="37" customWidth="1"/>
    <col min="20" max="20" width="2.28515625" style="37" customWidth="1"/>
    <col min="21" max="21" width="2" style="37" customWidth="1"/>
    <col min="22" max="22" width="4.42578125" style="37" customWidth="1"/>
    <col min="23" max="23" width="11.42578125" style="37" customWidth="1"/>
    <col min="24" max="24" width="2.7109375" style="37" customWidth="1"/>
    <col min="25" max="25" width="1.5703125" style="37" customWidth="1"/>
    <col min="26" max="28" width="2.7109375" style="37"/>
    <col min="29" max="29" width="4.140625" style="37" customWidth="1"/>
    <col min="30" max="30" width="2.7109375" style="37" customWidth="1"/>
    <col min="31" max="31" width="1.28515625" style="37" customWidth="1"/>
    <col min="32" max="33" width="2.7109375" style="37"/>
    <col min="34" max="34" width="1.5703125" style="37" customWidth="1"/>
    <col min="35" max="35" width="5.7109375" style="37" customWidth="1"/>
    <col min="36" max="36" width="6.7109375" style="48" customWidth="1"/>
    <col min="37" max="37" width="3.85546875" style="48" customWidth="1"/>
    <col min="38" max="38" width="2.7109375" style="37" customWidth="1"/>
    <col min="39" max="42" width="2.7109375" style="37"/>
    <col min="43" max="43" width="19.85546875" style="37" bestFit="1" customWidth="1"/>
    <col min="44" max="44" width="21.42578125" style="37" bestFit="1" customWidth="1"/>
    <col min="45" max="48" width="2.7109375" style="37"/>
    <col min="49" max="49" width="11.28515625" style="37" bestFit="1" customWidth="1"/>
    <col min="50" max="50" width="2.7109375" style="37"/>
    <col min="51" max="51" width="6.42578125" style="37" bestFit="1" customWidth="1"/>
    <col min="52" max="16384" width="2.7109375" style="37"/>
  </cols>
  <sheetData>
    <row r="1" spans="1:38" s="2" customFormat="1" ht="18" customHeight="1" x14ac:dyDescent="0.35">
      <c r="A1" s="62"/>
      <c r="B1" s="135" t="s">
        <v>208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62"/>
      <c r="AL1" s="1"/>
    </row>
    <row r="2" spans="1:38" s="2" customFormat="1" ht="18" customHeight="1" x14ac:dyDescent="0.35">
      <c r="A2" s="62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62"/>
      <c r="AL2" s="1"/>
    </row>
    <row r="3" spans="1:38" s="2" customFormat="1" ht="18" customHeight="1" x14ac:dyDescent="0.35">
      <c r="A3" s="6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62"/>
      <c r="AL3" s="1"/>
    </row>
    <row r="4" spans="1:38" s="2" customFormat="1" ht="18" customHeight="1" x14ac:dyDescent="0.35">
      <c r="A4" s="6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62"/>
      <c r="AL4" s="1"/>
    </row>
    <row r="5" spans="1:38" s="2" customFormat="1" ht="12" customHeight="1" x14ac:dyDescent="0.35">
      <c r="A5" s="62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62"/>
      <c r="AL5" s="1"/>
    </row>
    <row r="6" spans="1:38" s="2" customFormat="1" ht="3.75" customHeight="1" x14ac:dyDescent="0.35">
      <c r="A6" s="62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62"/>
      <c r="AL6" s="1"/>
    </row>
    <row r="7" spans="1:38" s="2" customFormat="1" ht="12" customHeight="1" x14ac:dyDescent="0.35">
      <c r="A7" s="62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62"/>
      <c r="AL7" s="1"/>
    </row>
    <row r="8" spans="1:38" s="2" customFormat="1" ht="13.5" customHeight="1" x14ac:dyDescent="0.35">
      <c r="A8" s="62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62"/>
      <c r="AL8" s="3"/>
    </row>
    <row r="9" spans="1:38" s="2" customFormat="1" ht="24.75" customHeight="1" x14ac:dyDescent="0.35">
      <c r="A9" s="421" t="s">
        <v>123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"/>
    </row>
    <row r="10" spans="1:38" s="2" customFormat="1" ht="24.95" customHeight="1" x14ac:dyDescent="0.35">
      <c r="A10" s="421" t="s">
        <v>198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"/>
    </row>
    <row r="11" spans="1:38" s="2" customFormat="1" ht="24.95" customHeigh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7"/>
      <c r="AL11" s="8"/>
    </row>
    <row r="12" spans="1:38" s="9" customFormat="1" ht="28.5" customHeight="1" x14ac:dyDescent="0.25">
      <c r="B12" s="9" t="s">
        <v>124</v>
      </c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"/>
      <c r="AK12" s="12"/>
      <c r="AL12" s="13"/>
    </row>
    <row r="13" spans="1:38" s="9" customFormat="1" ht="18" customHeight="1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  <c r="AK13" s="12"/>
      <c r="AL13" s="13"/>
    </row>
    <row r="14" spans="1:38" s="2" customFormat="1" ht="39" customHeight="1" x14ac:dyDescent="0.35">
      <c r="A14" s="398" t="s">
        <v>125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14"/>
    </row>
    <row r="15" spans="1:38" s="16" customFormat="1" ht="19.5" customHeight="1" x14ac:dyDescent="0.25">
      <c r="A15" s="15"/>
      <c r="B15" s="136" t="s">
        <v>203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5"/>
      <c r="AL15" s="15"/>
    </row>
    <row r="16" spans="1:38" s="16" customFormat="1" ht="1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44" s="9" customFormat="1" ht="18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8"/>
      <c r="P17" s="18"/>
      <c r="Q17" s="18"/>
      <c r="R17" s="18"/>
      <c r="S17" s="18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9"/>
      <c r="AK17" s="20"/>
      <c r="AL17" s="21"/>
    </row>
    <row r="18" spans="1:44" s="9" customFormat="1" ht="28.5" customHeight="1" x14ac:dyDescent="0.25">
      <c r="A18" s="17"/>
      <c r="B18" s="22" t="s">
        <v>126</v>
      </c>
      <c r="C18" s="22"/>
      <c r="D18" s="22"/>
      <c r="E18" s="429" t="s">
        <v>149</v>
      </c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396">
        <f>AD80</f>
        <v>13206066.699999999</v>
      </c>
      <c r="AC18" s="397"/>
      <c r="AD18" s="397"/>
      <c r="AE18" s="397"/>
      <c r="AF18" s="397"/>
      <c r="AG18" s="397"/>
      <c r="AH18" s="397"/>
      <c r="AI18" s="397"/>
      <c r="AJ18" s="397"/>
      <c r="AK18" s="20"/>
      <c r="AL18" s="21"/>
    </row>
    <row r="19" spans="1:44" s="9" customFormat="1" ht="18" customHeight="1" x14ac:dyDescent="0.25">
      <c r="A19" s="17"/>
      <c r="B19" s="22"/>
      <c r="C19" s="22"/>
      <c r="D19" s="22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23"/>
      <c r="AC19" s="24"/>
      <c r="AD19" s="24"/>
      <c r="AE19" s="24"/>
      <c r="AF19" s="24"/>
      <c r="AG19" s="24"/>
      <c r="AH19" s="24"/>
      <c r="AI19" s="24"/>
      <c r="AJ19" s="25"/>
      <c r="AK19" s="20"/>
      <c r="AL19" s="21"/>
    </row>
    <row r="20" spans="1:44" s="9" customFormat="1" ht="21.75" customHeight="1" x14ac:dyDescent="0.25">
      <c r="A20" s="17"/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9"/>
      <c r="AK20" s="20"/>
      <c r="AL20" s="21"/>
    </row>
    <row r="21" spans="1:44" s="9" customFormat="1" ht="30.75" customHeight="1" x14ac:dyDescent="0.25">
      <c r="A21" s="17"/>
      <c r="B21" s="22" t="s">
        <v>127</v>
      </c>
      <c r="C21" s="22"/>
      <c r="D21" s="22"/>
      <c r="E21" s="22" t="s">
        <v>128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7"/>
      <c r="R21" s="27"/>
      <c r="S21" s="27"/>
      <c r="T21" s="22"/>
      <c r="U21" s="22"/>
      <c r="V21" s="22"/>
      <c r="W21" s="22"/>
      <c r="X21" s="22"/>
      <c r="Y21" s="22"/>
      <c r="Z21" s="22"/>
      <c r="AA21" s="22"/>
      <c r="AB21" s="396">
        <f>AB23+AB24+AB25+AB26</f>
        <v>73969906.149999991</v>
      </c>
      <c r="AC21" s="397"/>
      <c r="AD21" s="397"/>
      <c r="AE21" s="397"/>
      <c r="AF21" s="397"/>
      <c r="AG21" s="397"/>
      <c r="AH21" s="397"/>
      <c r="AI21" s="397"/>
      <c r="AJ21" s="397"/>
      <c r="AK21" s="20"/>
      <c r="AL21" s="21"/>
    </row>
    <row r="22" spans="1:44" s="9" customFormat="1" ht="10.5" customHeight="1" x14ac:dyDescent="0.25">
      <c r="A22" s="17"/>
      <c r="B22" s="22"/>
      <c r="C22" s="22"/>
      <c r="D22" s="22"/>
      <c r="E22" s="22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2"/>
      <c r="U22" s="22"/>
      <c r="V22" s="22"/>
      <c r="W22" s="22"/>
      <c r="X22" s="22"/>
      <c r="Y22" s="22"/>
      <c r="Z22" s="22"/>
      <c r="AA22" s="22"/>
      <c r="AB22" s="23"/>
      <c r="AC22" s="24"/>
      <c r="AD22" s="24"/>
      <c r="AE22" s="24"/>
      <c r="AF22" s="24"/>
      <c r="AG22" s="24"/>
      <c r="AH22" s="24"/>
      <c r="AI22" s="24"/>
      <c r="AJ22" s="25"/>
      <c r="AK22" s="20"/>
      <c r="AL22" s="21"/>
    </row>
    <row r="23" spans="1:44" s="9" customFormat="1" ht="18" customHeight="1" x14ac:dyDescent="0.25">
      <c r="A23" s="17"/>
      <c r="B23" s="17"/>
      <c r="C23" s="17"/>
      <c r="D23" s="17"/>
      <c r="E23" s="17"/>
      <c r="F23" s="17" t="s">
        <v>129</v>
      </c>
      <c r="G23" s="17"/>
      <c r="H23" s="17"/>
      <c r="I23" s="17"/>
      <c r="J23" s="17"/>
      <c r="K23" s="17"/>
      <c r="L23" s="17"/>
      <c r="M23" s="17"/>
      <c r="N23" s="18"/>
      <c r="O23" s="18"/>
      <c r="P23" s="18"/>
      <c r="Q23" s="18"/>
      <c r="R23" s="18"/>
      <c r="S23" s="18"/>
      <c r="T23" s="17"/>
      <c r="U23" s="17"/>
      <c r="V23" s="17"/>
      <c r="W23" s="17"/>
      <c r="X23" s="17"/>
      <c r="Y23" s="17"/>
      <c r="Z23" s="17"/>
      <c r="AA23" s="17"/>
      <c r="AB23" s="256">
        <f>AD53+AD58+AD62+AD63+AD64+AD65+AD66+AD67+AD68+AD69+AD78</f>
        <v>63036023.179999992</v>
      </c>
      <c r="AC23" s="257"/>
      <c r="AD23" s="257"/>
      <c r="AE23" s="257"/>
      <c r="AF23" s="257"/>
      <c r="AG23" s="257"/>
      <c r="AH23" s="257"/>
      <c r="AI23" s="257"/>
      <c r="AJ23" s="257"/>
      <c r="AK23" s="20"/>
      <c r="AL23" s="21"/>
      <c r="AR23" s="29"/>
    </row>
    <row r="24" spans="1:44" s="9" customFormat="1" ht="18" customHeight="1" x14ac:dyDescent="0.25">
      <c r="A24" s="17"/>
      <c r="B24" s="17"/>
      <c r="C24" s="17"/>
      <c r="D24" s="17"/>
      <c r="E24" s="17"/>
      <c r="F24" s="17" t="s">
        <v>130</v>
      </c>
      <c r="G24" s="17"/>
      <c r="H24" s="17"/>
      <c r="I24" s="17"/>
      <c r="J24" s="17"/>
      <c r="K24" s="17"/>
      <c r="L24" s="17"/>
      <c r="M24" s="17"/>
      <c r="N24" s="18"/>
      <c r="O24" s="18"/>
      <c r="P24" s="18"/>
      <c r="Q24" s="18"/>
      <c r="R24" s="18"/>
      <c r="S24" s="18"/>
      <c r="T24" s="17"/>
      <c r="U24" s="17"/>
      <c r="V24" s="17"/>
      <c r="W24" s="17"/>
      <c r="X24" s="17"/>
      <c r="Y24" s="17"/>
      <c r="Z24" s="28"/>
      <c r="AA24" s="17"/>
      <c r="AB24" s="256">
        <f>AD75</f>
        <v>6122988.6400000006</v>
      </c>
      <c r="AC24" s="257"/>
      <c r="AD24" s="257"/>
      <c r="AE24" s="257"/>
      <c r="AF24" s="257"/>
      <c r="AG24" s="257"/>
      <c r="AH24" s="257"/>
      <c r="AI24" s="257"/>
      <c r="AJ24" s="257"/>
      <c r="AK24" s="20"/>
      <c r="AL24" s="21"/>
    </row>
    <row r="25" spans="1:44" s="9" customFormat="1" ht="18" customHeight="1" x14ac:dyDescent="0.25">
      <c r="A25" s="17"/>
      <c r="B25" s="17"/>
      <c r="C25" s="17"/>
      <c r="D25" s="17"/>
      <c r="E25" s="17"/>
      <c r="F25" s="17" t="s">
        <v>175</v>
      </c>
      <c r="G25" s="17"/>
      <c r="H25" s="17"/>
      <c r="I25" s="17"/>
      <c r="J25" s="17"/>
      <c r="K25" s="17"/>
      <c r="L25" s="17"/>
      <c r="M25" s="17"/>
      <c r="N25" s="18"/>
      <c r="O25" s="18"/>
      <c r="P25" s="18"/>
      <c r="Q25" s="18"/>
      <c r="R25" s="18"/>
      <c r="S25" s="18"/>
      <c r="T25" s="17"/>
      <c r="U25" s="17"/>
      <c r="V25" s="17"/>
      <c r="W25" s="17"/>
      <c r="X25" s="17"/>
      <c r="Y25" s="17"/>
      <c r="Z25" s="17"/>
      <c r="AA25" s="17"/>
      <c r="AB25" s="256">
        <f>AD86</f>
        <v>1693076.95</v>
      </c>
      <c r="AC25" s="257"/>
      <c r="AD25" s="257"/>
      <c r="AE25" s="257"/>
      <c r="AF25" s="257"/>
      <c r="AG25" s="257"/>
      <c r="AH25" s="257"/>
      <c r="AI25" s="257"/>
      <c r="AJ25" s="257"/>
      <c r="AK25" s="20"/>
      <c r="AL25" s="21"/>
    </row>
    <row r="26" spans="1:44" s="9" customFormat="1" ht="18" customHeight="1" x14ac:dyDescent="0.25">
      <c r="A26" s="17"/>
      <c r="B26" s="17"/>
      <c r="C26" s="17"/>
      <c r="D26" s="17"/>
      <c r="E26" s="17"/>
      <c r="F26" s="440" t="s">
        <v>189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18"/>
      <c r="T26" s="17"/>
      <c r="U26" s="17"/>
      <c r="V26" s="17"/>
      <c r="W26" s="17"/>
      <c r="X26" s="17"/>
      <c r="Y26" s="17"/>
      <c r="Z26" s="17"/>
      <c r="AA26" s="17"/>
      <c r="AB26" s="256">
        <f>AD85+AD83+AD84</f>
        <v>3117817.3800000004</v>
      </c>
      <c r="AC26" s="257"/>
      <c r="AD26" s="257"/>
      <c r="AE26" s="257"/>
      <c r="AF26" s="257"/>
      <c r="AG26" s="257"/>
      <c r="AH26" s="257"/>
      <c r="AI26" s="257"/>
      <c r="AJ26" s="257"/>
      <c r="AK26" s="20"/>
      <c r="AL26" s="21"/>
      <c r="AR26" s="29"/>
    </row>
    <row r="27" spans="1:44" s="9" customFormat="1" ht="28.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8"/>
      <c r="P27" s="18"/>
      <c r="Q27" s="18"/>
      <c r="R27" s="18"/>
      <c r="S27" s="18"/>
      <c r="T27" s="17"/>
      <c r="U27" s="17"/>
      <c r="V27" s="17"/>
      <c r="W27" s="17"/>
      <c r="X27" s="17"/>
      <c r="Y27" s="17"/>
      <c r="Z27" s="17"/>
      <c r="AA27" s="17"/>
      <c r="AB27" s="256"/>
      <c r="AC27" s="257"/>
      <c r="AD27" s="257"/>
      <c r="AE27" s="257"/>
      <c r="AF27" s="257"/>
      <c r="AG27" s="257"/>
      <c r="AH27" s="257"/>
      <c r="AI27" s="257"/>
      <c r="AJ27" s="257"/>
      <c r="AK27" s="20"/>
      <c r="AL27" s="21"/>
      <c r="AQ27" s="29"/>
    </row>
    <row r="28" spans="1:44" s="9" customFormat="1" ht="27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8"/>
      <c r="P28" s="18"/>
      <c r="Q28" s="18"/>
      <c r="R28" s="18"/>
      <c r="S28" s="18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9"/>
      <c r="AK28" s="20"/>
      <c r="AL28" s="21"/>
      <c r="AQ28" s="29"/>
    </row>
    <row r="29" spans="1:44" s="9" customFormat="1" ht="30" customHeight="1" x14ac:dyDescent="0.25">
      <c r="A29" s="17"/>
      <c r="B29" s="22" t="s">
        <v>131</v>
      </c>
      <c r="C29" s="22"/>
      <c r="D29" s="22"/>
      <c r="E29" s="22" t="s">
        <v>132</v>
      </c>
      <c r="F29" s="22"/>
      <c r="G29" s="22"/>
      <c r="H29" s="22"/>
      <c r="I29" s="22"/>
      <c r="J29" s="22"/>
      <c r="K29" s="22"/>
      <c r="L29" s="22"/>
      <c r="M29" s="22"/>
      <c r="N29" s="27"/>
      <c r="O29" s="27"/>
      <c r="P29" s="27"/>
      <c r="Q29" s="27"/>
      <c r="R29" s="27"/>
      <c r="S29" s="27"/>
      <c r="T29" s="22"/>
      <c r="U29" s="22"/>
      <c r="V29" s="22"/>
      <c r="W29" s="22"/>
      <c r="X29" s="22"/>
      <c r="Y29" s="22"/>
      <c r="Z29" s="22"/>
      <c r="AA29" s="22"/>
      <c r="AB29" s="396">
        <f>AB31+AB32+AB33+AB34</f>
        <v>79009797.560000002</v>
      </c>
      <c r="AC29" s="397"/>
      <c r="AD29" s="397"/>
      <c r="AE29" s="397"/>
      <c r="AF29" s="397"/>
      <c r="AG29" s="397"/>
      <c r="AH29" s="397"/>
      <c r="AI29" s="397"/>
      <c r="AJ29" s="397"/>
      <c r="AK29" s="20"/>
      <c r="AL29" s="21"/>
    </row>
    <row r="30" spans="1:44" s="9" customFormat="1" ht="9.75" customHeight="1" x14ac:dyDescent="0.25">
      <c r="A30" s="17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7"/>
      <c r="O30" s="27"/>
      <c r="P30" s="27"/>
      <c r="Q30" s="27"/>
      <c r="R30" s="27"/>
      <c r="S30" s="27"/>
      <c r="T30" s="22"/>
      <c r="U30" s="22"/>
      <c r="V30" s="22"/>
      <c r="W30" s="22"/>
      <c r="X30" s="22"/>
      <c r="Y30" s="22"/>
      <c r="Z30" s="22"/>
      <c r="AA30" s="22"/>
      <c r="AB30" s="23"/>
      <c r="AC30" s="24"/>
      <c r="AD30" s="24"/>
      <c r="AE30" s="24"/>
      <c r="AF30" s="24"/>
      <c r="AG30" s="24"/>
      <c r="AH30" s="24"/>
      <c r="AI30" s="24"/>
      <c r="AJ30" s="25"/>
      <c r="AK30" s="20"/>
      <c r="AL30" s="21"/>
    </row>
    <row r="31" spans="1:44" s="9" customFormat="1" ht="21.75" customHeight="1" x14ac:dyDescent="0.25">
      <c r="A31" s="17"/>
      <c r="B31" s="17"/>
      <c r="C31" s="17"/>
      <c r="D31" s="17"/>
      <c r="E31" s="17"/>
      <c r="F31" s="73" t="s">
        <v>133</v>
      </c>
      <c r="G31" s="73"/>
      <c r="H31" s="73"/>
      <c r="I31" s="73"/>
      <c r="J31" s="73"/>
      <c r="K31" s="73"/>
      <c r="L31" s="73"/>
      <c r="M31" s="73"/>
      <c r="N31" s="18"/>
      <c r="O31" s="18"/>
      <c r="P31" s="18"/>
      <c r="Q31" s="18"/>
      <c r="R31" s="18"/>
      <c r="S31" s="18"/>
      <c r="T31" s="17"/>
      <c r="U31" s="17"/>
      <c r="V31" s="17"/>
      <c r="W31" s="17"/>
      <c r="X31" s="17"/>
      <c r="Y31" s="17"/>
      <c r="Z31" s="17"/>
      <c r="AA31" s="17"/>
      <c r="AB31" s="256">
        <f>AD94+AD100+AD105+AD111+AD121+AD126+AD129+AD137+AD139+AD146+AD153+AD162</f>
        <v>34300071.82</v>
      </c>
      <c r="AC31" s="257"/>
      <c r="AD31" s="257"/>
      <c r="AE31" s="257"/>
      <c r="AF31" s="257"/>
      <c r="AG31" s="257"/>
      <c r="AH31" s="257"/>
      <c r="AI31" s="257"/>
      <c r="AJ31" s="257"/>
      <c r="AK31" s="20"/>
      <c r="AL31" s="21"/>
    </row>
    <row r="32" spans="1:44" s="2" customFormat="1" ht="25.5" customHeight="1" x14ac:dyDescent="0.35">
      <c r="A32" s="30"/>
      <c r="B32" s="30"/>
      <c r="C32" s="30"/>
      <c r="D32" s="30"/>
      <c r="E32" s="30"/>
      <c r="F32" s="440" t="s">
        <v>134</v>
      </c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30"/>
      <c r="T32" s="30"/>
      <c r="U32" s="30"/>
      <c r="V32" s="30"/>
      <c r="W32" s="30"/>
      <c r="X32" s="30"/>
      <c r="Y32" s="30"/>
      <c r="Z32" s="30"/>
      <c r="AA32" s="30"/>
      <c r="AB32" s="256">
        <f>AD164</f>
        <v>6468015.9000000004</v>
      </c>
      <c r="AC32" s="257"/>
      <c r="AD32" s="257"/>
      <c r="AE32" s="257"/>
      <c r="AF32" s="257"/>
      <c r="AG32" s="257"/>
      <c r="AH32" s="257"/>
      <c r="AI32" s="257"/>
      <c r="AJ32" s="257"/>
      <c r="AK32" s="20"/>
      <c r="AL32" s="21"/>
    </row>
    <row r="33" spans="1:43" s="9" customFormat="1" ht="18.75" customHeight="1" x14ac:dyDescent="0.25">
      <c r="A33" s="31"/>
      <c r="B33" s="31"/>
      <c r="C33" s="31"/>
      <c r="D33" s="31"/>
      <c r="E33" s="31"/>
      <c r="F33" s="440" t="s">
        <v>135</v>
      </c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71"/>
      <c r="S33" s="31"/>
      <c r="T33" s="31"/>
      <c r="U33" s="31"/>
      <c r="V33" s="31"/>
      <c r="W33" s="31"/>
      <c r="X33" s="31"/>
      <c r="Y33" s="31"/>
      <c r="Z33" s="31"/>
      <c r="AA33" s="31"/>
      <c r="AB33" s="256">
        <f>AD167</f>
        <v>243084.45</v>
      </c>
      <c r="AC33" s="257"/>
      <c r="AD33" s="257"/>
      <c r="AE33" s="257"/>
      <c r="AF33" s="257"/>
      <c r="AG33" s="257"/>
      <c r="AH33" s="257"/>
      <c r="AI33" s="257"/>
      <c r="AJ33" s="257"/>
      <c r="AK33" s="20"/>
      <c r="AL33" s="21"/>
    </row>
    <row r="34" spans="1:43" s="9" customFormat="1" ht="21" customHeight="1" x14ac:dyDescent="0.25">
      <c r="A34" s="31"/>
      <c r="B34" s="31"/>
      <c r="C34" s="31"/>
      <c r="D34" s="31"/>
      <c r="E34" s="31"/>
      <c r="F34" s="440" t="s">
        <v>207</v>
      </c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31"/>
      <c r="T34" s="31"/>
      <c r="U34" s="31"/>
      <c r="V34" s="31"/>
      <c r="W34" s="31"/>
      <c r="X34" s="31"/>
      <c r="Y34" s="31"/>
      <c r="Z34" s="31"/>
      <c r="AA34" s="31"/>
      <c r="AB34" s="256">
        <f>AD157</f>
        <v>37998625.390000001</v>
      </c>
      <c r="AC34" s="257"/>
      <c r="AD34" s="257"/>
      <c r="AE34" s="257"/>
      <c r="AF34" s="257"/>
      <c r="AG34" s="257"/>
      <c r="AH34" s="257"/>
      <c r="AI34" s="257"/>
      <c r="AJ34" s="257"/>
      <c r="AK34" s="20"/>
      <c r="AL34" s="21"/>
    </row>
    <row r="35" spans="1:43" s="9" customFormat="1" ht="36" customHeight="1" x14ac:dyDescent="0.2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3"/>
      <c r="AK35" s="12"/>
      <c r="AL35" s="13"/>
    </row>
    <row r="36" spans="1:43" s="9" customFormat="1" ht="34.5" customHeight="1" x14ac:dyDescent="0.25">
      <c r="A36" s="71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33"/>
      <c r="AK36" s="12"/>
      <c r="AL36" s="13"/>
    </row>
    <row r="37" spans="1:43" s="9" customFormat="1" ht="18.75" customHeight="1" x14ac:dyDescent="0.25">
      <c r="A37" s="31"/>
      <c r="B37" s="394" t="s">
        <v>136</v>
      </c>
      <c r="C37" s="394"/>
      <c r="D37" s="34"/>
      <c r="E37" s="395" t="s">
        <v>150</v>
      </c>
      <c r="F37" s="395"/>
      <c r="G37" s="395"/>
      <c r="H37" s="395"/>
      <c r="I37" s="395"/>
      <c r="J37" s="395"/>
      <c r="K37" s="395"/>
      <c r="L37" s="395"/>
      <c r="M37" s="39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96">
        <f>AB18+AB21-AB29</f>
        <v>8166175.2899999917</v>
      </c>
      <c r="AC37" s="397"/>
      <c r="AD37" s="397"/>
      <c r="AE37" s="397"/>
      <c r="AF37" s="397"/>
      <c r="AG37" s="397"/>
      <c r="AH37" s="397"/>
      <c r="AI37" s="397"/>
      <c r="AJ37" s="397"/>
      <c r="AK37" s="12"/>
      <c r="AL37" s="13"/>
      <c r="AQ37" s="29"/>
    </row>
    <row r="38" spans="1:43" s="9" customFormat="1" ht="18.75" customHeight="1" x14ac:dyDescent="0.25">
      <c r="A38" s="31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23"/>
      <c r="AC38" s="24"/>
      <c r="AD38" s="24"/>
      <c r="AE38" s="24"/>
      <c r="AF38" s="24"/>
      <c r="AG38" s="24"/>
      <c r="AH38" s="24"/>
      <c r="AI38" s="24"/>
      <c r="AJ38" s="25"/>
      <c r="AK38" s="12"/>
      <c r="AL38" s="13"/>
    </row>
    <row r="39" spans="1:43" s="9" customFormat="1" ht="18.75" customHeight="1" x14ac:dyDescent="0.25">
      <c r="A39" s="31"/>
      <c r="B39" s="3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23"/>
      <c r="AC39" s="24"/>
      <c r="AD39" s="24"/>
      <c r="AE39" s="24"/>
      <c r="AF39" s="24"/>
      <c r="AG39" s="24"/>
      <c r="AH39" s="24"/>
      <c r="AI39" s="24"/>
      <c r="AJ39" s="25"/>
      <c r="AK39" s="12"/>
      <c r="AL39" s="13"/>
    </row>
    <row r="40" spans="1:43" s="9" customFormat="1" ht="18.75" customHeight="1" x14ac:dyDescent="0.25">
      <c r="A40" s="71"/>
      <c r="B40" s="35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9"/>
      <c r="AC40" s="70"/>
      <c r="AD40" s="70"/>
      <c r="AE40" s="70"/>
      <c r="AF40" s="70"/>
      <c r="AG40" s="70"/>
      <c r="AH40" s="70"/>
      <c r="AI40" s="70"/>
      <c r="AJ40" s="25"/>
      <c r="AK40" s="12"/>
      <c r="AL40" s="13"/>
    </row>
    <row r="41" spans="1:43" s="9" customFormat="1" ht="18.75" customHeight="1" x14ac:dyDescent="0.25">
      <c r="A41" s="71"/>
      <c r="B41" s="35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9"/>
      <c r="AC41" s="70"/>
      <c r="AD41" s="70"/>
      <c r="AE41" s="70"/>
      <c r="AF41" s="70"/>
      <c r="AG41" s="70"/>
      <c r="AH41" s="70"/>
      <c r="AI41" s="70"/>
      <c r="AJ41" s="25"/>
      <c r="AK41" s="12"/>
      <c r="AL41" s="13"/>
    </row>
    <row r="42" spans="1:43" s="9" customFormat="1" ht="18.75" customHeight="1" x14ac:dyDescent="0.25">
      <c r="A42" s="71"/>
      <c r="B42" s="35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9"/>
      <c r="AC42" s="70"/>
      <c r="AD42" s="70"/>
      <c r="AE42" s="70"/>
      <c r="AF42" s="70"/>
      <c r="AG42" s="70"/>
      <c r="AH42" s="70"/>
      <c r="AI42" s="70"/>
      <c r="AJ42" s="25"/>
      <c r="AK42" s="12"/>
      <c r="AL42" s="13"/>
    </row>
    <row r="43" spans="1:43" s="9" customFormat="1" ht="18.75" customHeight="1" x14ac:dyDescent="0.25">
      <c r="A43" s="71"/>
      <c r="B43" s="35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9"/>
      <c r="AC43" s="70"/>
      <c r="AD43" s="70"/>
      <c r="AE43" s="70"/>
      <c r="AF43" s="70"/>
      <c r="AG43" s="70"/>
      <c r="AH43" s="70"/>
      <c r="AI43" s="70"/>
      <c r="AJ43" s="25"/>
      <c r="AK43" s="12"/>
      <c r="AL43" s="13"/>
    </row>
    <row r="44" spans="1:43" s="9" customFormat="1" ht="18.75" customHeight="1" x14ac:dyDescent="0.25">
      <c r="A44" s="71"/>
      <c r="B44" s="35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/>
      <c r="AC44" s="70"/>
      <c r="AD44" s="70"/>
      <c r="AE44" s="70"/>
      <c r="AF44" s="70"/>
      <c r="AG44" s="70"/>
      <c r="AH44" s="70"/>
      <c r="AI44" s="70"/>
      <c r="AJ44" s="25"/>
      <c r="AK44" s="12"/>
      <c r="AL44" s="13"/>
    </row>
    <row r="45" spans="1:43" s="9" customFormat="1" ht="18.75" customHeight="1" x14ac:dyDescent="0.25">
      <c r="A45" s="71"/>
      <c r="B45" s="35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70"/>
      <c r="AD45" s="70"/>
      <c r="AE45" s="70"/>
      <c r="AF45" s="70"/>
      <c r="AG45" s="70"/>
      <c r="AH45" s="70"/>
      <c r="AI45" s="70"/>
      <c r="AJ45" s="25"/>
      <c r="AK45" s="12"/>
      <c r="AL45" s="13"/>
    </row>
    <row r="46" spans="1:43" s="9" customFormat="1" ht="18.75" customHeight="1" x14ac:dyDescent="0.25">
      <c r="A46" s="31"/>
      <c r="B46" s="398" t="s">
        <v>137</v>
      </c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14"/>
      <c r="AM46" s="14"/>
    </row>
    <row r="47" spans="1:43" s="9" customFormat="1" ht="21.75" customHeight="1" x14ac:dyDescent="0.25">
      <c r="A47" s="31"/>
      <c r="B47" s="136" t="s">
        <v>139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5"/>
      <c r="AM47" s="15"/>
    </row>
    <row r="48" spans="1:43" s="9" customFormat="1" ht="15.75" customHeight="1" x14ac:dyDescent="0.25">
      <c r="A48" s="31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36"/>
      <c r="AM48" s="36"/>
    </row>
    <row r="49" spans="1:37" ht="12.75" customHeight="1" x14ac:dyDescent="0.25">
      <c r="A49" s="325" t="s">
        <v>91</v>
      </c>
      <c r="B49" s="326"/>
      <c r="C49" s="327"/>
      <c r="D49" s="326" t="s">
        <v>4</v>
      </c>
      <c r="E49" s="326"/>
      <c r="F49" s="327"/>
      <c r="G49" s="383" t="s">
        <v>5</v>
      </c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7"/>
      <c r="X49" s="383" t="s">
        <v>199</v>
      </c>
      <c r="Y49" s="326"/>
      <c r="Z49" s="326"/>
      <c r="AA49" s="326"/>
      <c r="AB49" s="326"/>
      <c r="AC49" s="385"/>
      <c r="AD49" s="383" t="s">
        <v>200</v>
      </c>
      <c r="AE49" s="326"/>
      <c r="AF49" s="326"/>
      <c r="AG49" s="326"/>
      <c r="AH49" s="326"/>
      <c r="AI49" s="385"/>
      <c r="AJ49" s="158" t="s">
        <v>122</v>
      </c>
      <c r="AK49" s="159"/>
    </row>
    <row r="50" spans="1:37" ht="15" customHeight="1" x14ac:dyDescent="0.25">
      <c r="A50" s="328"/>
      <c r="B50" s="329"/>
      <c r="C50" s="330"/>
      <c r="D50" s="329"/>
      <c r="E50" s="329"/>
      <c r="F50" s="330"/>
      <c r="G50" s="384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30"/>
      <c r="X50" s="384"/>
      <c r="Y50" s="329"/>
      <c r="Z50" s="329"/>
      <c r="AA50" s="329"/>
      <c r="AB50" s="329"/>
      <c r="AC50" s="386"/>
      <c r="AD50" s="384"/>
      <c r="AE50" s="329"/>
      <c r="AF50" s="329"/>
      <c r="AG50" s="329"/>
      <c r="AH50" s="329"/>
      <c r="AI50" s="386"/>
      <c r="AJ50" s="160"/>
      <c r="AK50" s="161"/>
    </row>
    <row r="51" spans="1:37" ht="16.5" customHeight="1" x14ac:dyDescent="0.25">
      <c r="A51" s="430">
        <v>7</v>
      </c>
      <c r="B51" s="431"/>
      <c r="C51" s="432"/>
      <c r="D51" s="433"/>
      <c r="E51" s="431"/>
      <c r="F51" s="432"/>
      <c r="G51" s="434" t="s">
        <v>6</v>
      </c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6"/>
      <c r="X51" s="437"/>
      <c r="Y51" s="438"/>
      <c r="Z51" s="438"/>
      <c r="AA51" s="438"/>
      <c r="AB51" s="438"/>
      <c r="AC51" s="439"/>
      <c r="AD51" s="437"/>
      <c r="AE51" s="438"/>
      <c r="AF51" s="438"/>
      <c r="AG51" s="438"/>
      <c r="AH51" s="438"/>
      <c r="AI51" s="439"/>
      <c r="AJ51" s="375"/>
      <c r="AK51" s="376"/>
    </row>
    <row r="52" spans="1:37" ht="20.25" customHeight="1" x14ac:dyDescent="0.25">
      <c r="A52" s="422">
        <v>71</v>
      </c>
      <c r="B52" s="423"/>
      <c r="C52" s="424"/>
      <c r="D52" s="425"/>
      <c r="E52" s="423"/>
      <c r="F52" s="424"/>
      <c r="G52" s="426" t="s">
        <v>147</v>
      </c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8"/>
      <c r="X52" s="83"/>
      <c r="Y52" s="84"/>
      <c r="Z52" s="84"/>
      <c r="AA52" s="84"/>
      <c r="AB52" s="84"/>
      <c r="AC52" s="85"/>
      <c r="AD52" s="83"/>
      <c r="AE52" s="84"/>
      <c r="AF52" s="84"/>
      <c r="AG52" s="84"/>
      <c r="AH52" s="84"/>
      <c r="AI52" s="85"/>
      <c r="AJ52" s="86"/>
      <c r="AK52" s="87"/>
    </row>
    <row r="53" spans="1:37" ht="18" customHeight="1" x14ac:dyDescent="0.25">
      <c r="A53" s="263">
        <v>711</v>
      </c>
      <c r="B53" s="264"/>
      <c r="C53" s="265"/>
      <c r="D53" s="417"/>
      <c r="E53" s="302"/>
      <c r="F53" s="172"/>
      <c r="G53" s="418" t="s">
        <v>7</v>
      </c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20"/>
      <c r="X53" s="83">
        <f>SUM(X54:AC57)</f>
        <v>34655000</v>
      </c>
      <c r="Y53" s="84"/>
      <c r="Z53" s="84"/>
      <c r="AA53" s="84"/>
      <c r="AB53" s="84"/>
      <c r="AC53" s="85"/>
      <c r="AD53" s="83">
        <f>SUM(AD54:AI57)</f>
        <v>40402537.219999999</v>
      </c>
      <c r="AE53" s="84"/>
      <c r="AF53" s="84"/>
      <c r="AG53" s="84"/>
      <c r="AH53" s="84"/>
      <c r="AI53" s="85"/>
      <c r="AJ53" s="86">
        <f>AD53/X53*100</f>
        <v>116.58501578415812</v>
      </c>
      <c r="AK53" s="87"/>
    </row>
    <row r="54" spans="1:37" ht="18" customHeight="1" x14ac:dyDescent="0.25">
      <c r="A54" s="266"/>
      <c r="B54" s="267"/>
      <c r="C54" s="268"/>
      <c r="D54" s="275">
        <v>7111</v>
      </c>
      <c r="E54" s="276"/>
      <c r="F54" s="277"/>
      <c r="G54" s="408" t="s">
        <v>8</v>
      </c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10"/>
      <c r="X54" s="272">
        <v>10380000</v>
      </c>
      <c r="Y54" s="273"/>
      <c r="Z54" s="273"/>
      <c r="AA54" s="273"/>
      <c r="AB54" s="273"/>
      <c r="AC54" s="274"/>
      <c r="AD54" s="272">
        <v>11050397.279999999</v>
      </c>
      <c r="AE54" s="273"/>
      <c r="AF54" s="273"/>
      <c r="AG54" s="273"/>
      <c r="AH54" s="273"/>
      <c r="AI54" s="274"/>
      <c r="AJ54" s="88">
        <f t="shared" ref="AJ54:AJ88" si="0">AD54/X54*100</f>
        <v>106.45854797687862</v>
      </c>
      <c r="AK54" s="89"/>
    </row>
    <row r="55" spans="1:37" ht="18" customHeight="1" x14ac:dyDescent="0.25">
      <c r="A55" s="266"/>
      <c r="B55" s="267"/>
      <c r="C55" s="268"/>
      <c r="D55" s="369">
        <v>71131</v>
      </c>
      <c r="E55" s="370"/>
      <c r="F55" s="371"/>
      <c r="G55" s="390" t="s">
        <v>9</v>
      </c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2"/>
      <c r="X55" s="272">
        <v>10150000</v>
      </c>
      <c r="Y55" s="273"/>
      <c r="Z55" s="273"/>
      <c r="AA55" s="273"/>
      <c r="AB55" s="273"/>
      <c r="AC55" s="274"/>
      <c r="AD55" s="272">
        <v>12704442.1</v>
      </c>
      <c r="AE55" s="273"/>
      <c r="AF55" s="273"/>
      <c r="AG55" s="273"/>
      <c r="AH55" s="273"/>
      <c r="AI55" s="274"/>
      <c r="AJ55" s="401">
        <f t="shared" si="0"/>
        <v>125.16691724137931</v>
      </c>
      <c r="AK55" s="402"/>
    </row>
    <row r="56" spans="1:37" ht="18" customHeight="1" x14ac:dyDescent="0.25">
      <c r="A56" s="266"/>
      <c r="B56" s="267"/>
      <c r="C56" s="268"/>
      <c r="D56" s="369">
        <v>71132</v>
      </c>
      <c r="E56" s="370"/>
      <c r="F56" s="371"/>
      <c r="G56" s="390" t="s">
        <v>10</v>
      </c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2"/>
      <c r="X56" s="272">
        <v>2600000</v>
      </c>
      <c r="Y56" s="273"/>
      <c r="Z56" s="273"/>
      <c r="AA56" s="273"/>
      <c r="AB56" s="273"/>
      <c r="AC56" s="274"/>
      <c r="AD56" s="272">
        <v>3742795.72</v>
      </c>
      <c r="AE56" s="273"/>
      <c r="AF56" s="273"/>
      <c r="AG56" s="273"/>
      <c r="AH56" s="273"/>
      <c r="AI56" s="274"/>
      <c r="AJ56" s="401">
        <f t="shared" si="0"/>
        <v>143.95368153846155</v>
      </c>
      <c r="AK56" s="402"/>
    </row>
    <row r="57" spans="1:37" ht="18" customHeight="1" x14ac:dyDescent="0.25">
      <c r="A57" s="340"/>
      <c r="B57" s="341"/>
      <c r="C57" s="342"/>
      <c r="D57" s="282">
        <v>71175</v>
      </c>
      <c r="E57" s="283"/>
      <c r="F57" s="393"/>
      <c r="G57" s="359" t="s">
        <v>11</v>
      </c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360"/>
      <c r="X57" s="361">
        <v>11525000</v>
      </c>
      <c r="Y57" s="362"/>
      <c r="Z57" s="362"/>
      <c r="AA57" s="362"/>
      <c r="AB57" s="362"/>
      <c r="AC57" s="363"/>
      <c r="AD57" s="361">
        <v>12904902.119999999</v>
      </c>
      <c r="AE57" s="362"/>
      <c r="AF57" s="362"/>
      <c r="AG57" s="362"/>
      <c r="AH57" s="362"/>
      <c r="AI57" s="363"/>
      <c r="AJ57" s="399">
        <f t="shared" si="0"/>
        <v>111.97312034707159</v>
      </c>
      <c r="AK57" s="400"/>
    </row>
    <row r="58" spans="1:37" ht="18" customHeight="1" x14ac:dyDescent="0.25">
      <c r="A58" s="263">
        <v>713</v>
      </c>
      <c r="B58" s="264"/>
      <c r="C58" s="265"/>
      <c r="D58" s="377"/>
      <c r="E58" s="378"/>
      <c r="F58" s="379"/>
      <c r="G58" s="380" t="s">
        <v>12</v>
      </c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2"/>
      <c r="X58" s="184">
        <f>X60+X59</f>
        <v>1105000</v>
      </c>
      <c r="Y58" s="185"/>
      <c r="Z58" s="185"/>
      <c r="AA58" s="185"/>
      <c r="AB58" s="185"/>
      <c r="AC58" s="186"/>
      <c r="AD58" s="184">
        <f>AD60+AD59</f>
        <v>814716.37</v>
      </c>
      <c r="AE58" s="185"/>
      <c r="AF58" s="185"/>
      <c r="AG58" s="185"/>
      <c r="AH58" s="185"/>
      <c r="AI58" s="186"/>
      <c r="AJ58" s="403">
        <f t="shared" si="0"/>
        <v>73.729988235294115</v>
      </c>
      <c r="AK58" s="404"/>
    </row>
    <row r="59" spans="1:37" ht="18" customHeight="1" x14ac:dyDescent="0.25">
      <c r="A59" s="266"/>
      <c r="B59" s="267"/>
      <c r="C59" s="268"/>
      <c r="D59" s="369">
        <v>71312</v>
      </c>
      <c r="E59" s="370"/>
      <c r="F59" s="371"/>
      <c r="G59" s="390" t="s">
        <v>13</v>
      </c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2"/>
      <c r="X59" s="272">
        <v>205000</v>
      </c>
      <c r="Y59" s="273"/>
      <c r="Z59" s="273"/>
      <c r="AA59" s="273"/>
      <c r="AB59" s="273"/>
      <c r="AC59" s="274"/>
      <c r="AD59" s="272">
        <v>239815.83</v>
      </c>
      <c r="AE59" s="273"/>
      <c r="AF59" s="273"/>
      <c r="AG59" s="273"/>
      <c r="AH59" s="273"/>
      <c r="AI59" s="274"/>
      <c r="AJ59" s="401">
        <f t="shared" si="0"/>
        <v>116.98333170731708</v>
      </c>
      <c r="AK59" s="402"/>
    </row>
    <row r="60" spans="1:37" ht="18" customHeight="1" x14ac:dyDescent="0.25">
      <c r="A60" s="340"/>
      <c r="B60" s="341"/>
      <c r="C60" s="342"/>
      <c r="D60" s="282">
        <v>71351</v>
      </c>
      <c r="E60" s="283"/>
      <c r="F60" s="393"/>
      <c r="G60" s="359" t="s">
        <v>14</v>
      </c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360"/>
      <c r="X60" s="361">
        <v>900000</v>
      </c>
      <c r="Y60" s="362"/>
      <c r="Z60" s="362"/>
      <c r="AA60" s="362"/>
      <c r="AB60" s="362"/>
      <c r="AC60" s="363"/>
      <c r="AD60" s="361">
        <v>574900.54</v>
      </c>
      <c r="AE60" s="362"/>
      <c r="AF60" s="362"/>
      <c r="AG60" s="362"/>
      <c r="AH60" s="362"/>
      <c r="AI60" s="363"/>
      <c r="AJ60" s="399">
        <f t="shared" si="0"/>
        <v>63.877837777777778</v>
      </c>
      <c r="AK60" s="400"/>
    </row>
    <row r="61" spans="1:37" ht="18" customHeight="1" x14ac:dyDescent="0.25">
      <c r="A61" s="343">
        <v>714</v>
      </c>
      <c r="B61" s="344"/>
      <c r="C61" s="345"/>
      <c r="D61" s="377"/>
      <c r="E61" s="378"/>
      <c r="F61" s="379"/>
      <c r="G61" s="380" t="s">
        <v>15</v>
      </c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2"/>
      <c r="X61" s="184">
        <f>SUM(X62:AC68)</f>
        <v>15061000</v>
      </c>
      <c r="Y61" s="185"/>
      <c r="Z61" s="185"/>
      <c r="AA61" s="185"/>
      <c r="AB61" s="185"/>
      <c r="AC61" s="186"/>
      <c r="AD61" s="184">
        <f>SUM(AD62:AI68)</f>
        <v>19080253.18</v>
      </c>
      <c r="AE61" s="185"/>
      <c r="AF61" s="185"/>
      <c r="AG61" s="185"/>
      <c r="AH61" s="185"/>
      <c r="AI61" s="186"/>
      <c r="AJ61" s="403">
        <f t="shared" si="0"/>
        <v>126.68649611579576</v>
      </c>
      <c r="AK61" s="404"/>
    </row>
    <row r="62" spans="1:37" ht="18" customHeight="1" x14ac:dyDescent="0.25">
      <c r="A62" s="346"/>
      <c r="B62" s="347"/>
      <c r="C62" s="348"/>
      <c r="D62" s="369">
        <v>7141</v>
      </c>
      <c r="E62" s="370"/>
      <c r="F62" s="371"/>
      <c r="G62" s="387" t="s">
        <v>16</v>
      </c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9"/>
      <c r="X62" s="78">
        <v>350000</v>
      </c>
      <c r="Y62" s="79"/>
      <c r="Z62" s="79"/>
      <c r="AA62" s="79"/>
      <c r="AB62" s="79"/>
      <c r="AC62" s="80"/>
      <c r="AD62" s="78">
        <v>343608.96</v>
      </c>
      <c r="AE62" s="79"/>
      <c r="AF62" s="79"/>
      <c r="AG62" s="79"/>
      <c r="AH62" s="79"/>
      <c r="AI62" s="80"/>
      <c r="AJ62" s="401">
        <f t="shared" si="0"/>
        <v>98.173988571428566</v>
      </c>
      <c r="AK62" s="402"/>
    </row>
    <row r="63" spans="1:37" ht="18" customHeight="1" x14ac:dyDescent="0.25">
      <c r="A63" s="346"/>
      <c r="B63" s="347"/>
      <c r="C63" s="348"/>
      <c r="D63" s="369">
        <v>7142</v>
      </c>
      <c r="E63" s="370"/>
      <c r="F63" s="370"/>
      <c r="G63" s="372" t="s">
        <v>17</v>
      </c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4"/>
      <c r="X63" s="273">
        <v>246000</v>
      </c>
      <c r="Y63" s="273"/>
      <c r="Z63" s="273"/>
      <c r="AA63" s="273"/>
      <c r="AB63" s="273"/>
      <c r="AC63" s="274"/>
      <c r="AD63" s="273">
        <v>63592.72</v>
      </c>
      <c r="AE63" s="273"/>
      <c r="AF63" s="273"/>
      <c r="AG63" s="273"/>
      <c r="AH63" s="273"/>
      <c r="AI63" s="274"/>
      <c r="AJ63" s="401">
        <f t="shared" si="0"/>
        <v>25.850699186991871</v>
      </c>
      <c r="AK63" s="402"/>
    </row>
    <row r="64" spans="1:37" ht="18" customHeight="1" x14ac:dyDescent="0.25">
      <c r="A64" s="346"/>
      <c r="B64" s="347"/>
      <c r="C64" s="348"/>
      <c r="D64" s="369">
        <v>7145</v>
      </c>
      <c r="E64" s="370"/>
      <c r="F64" s="371"/>
      <c r="G64" s="387" t="s">
        <v>148</v>
      </c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9"/>
      <c r="X64" s="405">
        <v>0</v>
      </c>
      <c r="Y64" s="406"/>
      <c r="Z64" s="406"/>
      <c r="AA64" s="406"/>
      <c r="AB64" s="406"/>
      <c r="AC64" s="407"/>
      <c r="AD64" s="405">
        <v>93.18</v>
      </c>
      <c r="AE64" s="406"/>
      <c r="AF64" s="406"/>
      <c r="AG64" s="406"/>
      <c r="AH64" s="406"/>
      <c r="AI64" s="407"/>
      <c r="AJ64" s="401">
        <v>0</v>
      </c>
      <c r="AK64" s="402"/>
    </row>
    <row r="65" spans="1:37" ht="36" customHeight="1" x14ac:dyDescent="0.25">
      <c r="A65" s="346"/>
      <c r="B65" s="347"/>
      <c r="C65" s="348"/>
      <c r="D65" s="369">
        <v>7146</v>
      </c>
      <c r="E65" s="370"/>
      <c r="F65" s="371"/>
      <c r="G65" s="387" t="s">
        <v>18</v>
      </c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9"/>
      <c r="X65" s="405">
        <v>12700000</v>
      </c>
      <c r="Y65" s="406"/>
      <c r="Z65" s="406"/>
      <c r="AA65" s="406"/>
      <c r="AB65" s="406"/>
      <c r="AC65" s="407"/>
      <c r="AD65" s="405">
        <v>17073352.620000001</v>
      </c>
      <c r="AE65" s="406"/>
      <c r="AF65" s="406"/>
      <c r="AG65" s="406"/>
      <c r="AH65" s="406"/>
      <c r="AI65" s="407"/>
      <c r="AJ65" s="401">
        <f t="shared" si="0"/>
        <v>134.43584740157482</v>
      </c>
      <c r="AK65" s="402"/>
    </row>
    <row r="66" spans="1:37" ht="36" customHeight="1" x14ac:dyDescent="0.25">
      <c r="A66" s="346"/>
      <c r="B66" s="347"/>
      <c r="C66" s="348"/>
      <c r="D66" s="369">
        <v>71484</v>
      </c>
      <c r="E66" s="370"/>
      <c r="F66" s="370"/>
      <c r="G66" s="372" t="s">
        <v>19</v>
      </c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4"/>
      <c r="X66" s="273">
        <v>650000</v>
      </c>
      <c r="Y66" s="273"/>
      <c r="Z66" s="273"/>
      <c r="AA66" s="273"/>
      <c r="AB66" s="273"/>
      <c r="AC66" s="274"/>
      <c r="AD66" s="273">
        <v>757136.61</v>
      </c>
      <c r="AE66" s="273"/>
      <c r="AF66" s="273"/>
      <c r="AG66" s="273"/>
      <c r="AH66" s="273"/>
      <c r="AI66" s="274"/>
      <c r="AJ66" s="401">
        <f t="shared" si="0"/>
        <v>116.48255538461538</v>
      </c>
      <c r="AK66" s="402"/>
    </row>
    <row r="67" spans="1:37" ht="18" customHeight="1" x14ac:dyDescent="0.25">
      <c r="A67" s="346"/>
      <c r="B67" s="347"/>
      <c r="C67" s="348"/>
      <c r="D67" s="352">
        <v>71489</v>
      </c>
      <c r="E67" s="353"/>
      <c r="F67" s="353"/>
      <c r="G67" s="354" t="s">
        <v>20</v>
      </c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6"/>
      <c r="X67" s="273">
        <v>1100000</v>
      </c>
      <c r="Y67" s="273"/>
      <c r="Z67" s="273"/>
      <c r="AA67" s="273"/>
      <c r="AB67" s="273"/>
      <c r="AC67" s="274"/>
      <c r="AD67" s="273">
        <f>26442.4+155024.86+890+642003.8</f>
        <v>824361.06</v>
      </c>
      <c r="AE67" s="273"/>
      <c r="AF67" s="273"/>
      <c r="AG67" s="273"/>
      <c r="AH67" s="273"/>
      <c r="AI67" s="274"/>
      <c r="AJ67" s="401">
        <f>AD67/X67*100</f>
        <v>74.941914545454551</v>
      </c>
      <c r="AK67" s="402"/>
    </row>
    <row r="68" spans="1:37" ht="18" customHeight="1" x14ac:dyDescent="0.25">
      <c r="A68" s="349"/>
      <c r="B68" s="350"/>
      <c r="C68" s="351"/>
      <c r="D68" s="357">
        <v>71491</v>
      </c>
      <c r="E68" s="358"/>
      <c r="F68" s="358"/>
      <c r="G68" s="364" t="s">
        <v>142</v>
      </c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6"/>
      <c r="X68" s="367">
        <v>15000</v>
      </c>
      <c r="Y68" s="367"/>
      <c r="Z68" s="367"/>
      <c r="AA68" s="367"/>
      <c r="AB68" s="367"/>
      <c r="AC68" s="368"/>
      <c r="AD68" s="367">
        <v>18108.03</v>
      </c>
      <c r="AE68" s="367"/>
      <c r="AF68" s="367"/>
      <c r="AG68" s="367"/>
      <c r="AH68" s="367"/>
      <c r="AI68" s="368"/>
      <c r="AJ68" s="399">
        <f>AD68/X68*100</f>
        <v>120.72019999999999</v>
      </c>
      <c r="AK68" s="400"/>
    </row>
    <row r="69" spans="1:37" ht="18" customHeight="1" x14ac:dyDescent="0.25">
      <c r="A69" s="343">
        <v>715</v>
      </c>
      <c r="B69" s="344"/>
      <c r="C69" s="345"/>
      <c r="D69" s="377"/>
      <c r="E69" s="378"/>
      <c r="F69" s="379"/>
      <c r="G69" s="380" t="s">
        <v>21</v>
      </c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2"/>
      <c r="X69" s="184">
        <f>SUM(X70:AC74)</f>
        <v>2035000</v>
      </c>
      <c r="Y69" s="185"/>
      <c r="Z69" s="185"/>
      <c r="AA69" s="185"/>
      <c r="AB69" s="185"/>
      <c r="AC69" s="186"/>
      <c r="AD69" s="184">
        <f>SUM(AD70:AI74)</f>
        <v>2641167.65</v>
      </c>
      <c r="AE69" s="185"/>
      <c r="AF69" s="185"/>
      <c r="AG69" s="185"/>
      <c r="AH69" s="185"/>
      <c r="AI69" s="186"/>
      <c r="AJ69" s="403">
        <f t="shared" si="0"/>
        <v>129.7871081081081</v>
      </c>
      <c r="AK69" s="404"/>
    </row>
    <row r="70" spans="1:37" ht="18" customHeight="1" x14ac:dyDescent="0.25">
      <c r="A70" s="346"/>
      <c r="B70" s="347"/>
      <c r="C70" s="348"/>
      <c r="D70" s="369">
        <v>71513</v>
      </c>
      <c r="E70" s="370"/>
      <c r="F70" s="370"/>
      <c r="G70" s="372" t="s">
        <v>22</v>
      </c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4"/>
      <c r="X70" s="273">
        <v>800000</v>
      </c>
      <c r="Y70" s="273"/>
      <c r="Z70" s="273"/>
      <c r="AA70" s="273"/>
      <c r="AB70" s="273"/>
      <c r="AC70" s="274"/>
      <c r="AD70" s="273">
        <v>855860.1</v>
      </c>
      <c r="AE70" s="273"/>
      <c r="AF70" s="273"/>
      <c r="AG70" s="273"/>
      <c r="AH70" s="273"/>
      <c r="AI70" s="274"/>
      <c r="AJ70" s="401">
        <f t="shared" si="0"/>
        <v>106.9825125</v>
      </c>
      <c r="AK70" s="402"/>
    </row>
    <row r="71" spans="1:37" ht="36" customHeight="1" x14ac:dyDescent="0.25">
      <c r="A71" s="346"/>
      <c r="B71" s="347"/>
      <c r="C71" s="348"/>
      <c r="D71" s="369">
        <v>71523</v>
      </c>
      <c r="E71" s="370"/>
      <c r="F71" s="371"/>
      <c r="G71" s="387" t="s">
        <v>196</v>
      </c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9"/>
      <c r="X71" s="78">
        <v>160000</v>
      </c>
      <c r="Y71" s="79"/>
      <c r="Z71" s="79"/>
      <c r="AA71" s="79"/>
      <c r="AB71" s="79"/>
      <c r="AC71" s="80"/>
      <c r="AD71" s="78">
        <v>296004.21999999997</v>
      </c>
      <c r="AE71" s="79"/>
      <c r="AF71" s="79"/>
      <c r="AG71" s="79"/>
      <c r="AH71" s="79"/>
      <c r="AI71" s="80"/>
      <c r="AJ71" s="401">
        <f>AD71/X71*100</f>
        <v>185.00263749999999</v>
      </c>
      <c r="AK71" s="402"/>
    </row>
    <row r="72" spans="1:37" ht="36" customHeight="1" x14ac:dyDescent="0.25">
      <c r="A72" s="346"/>
      <c r="B72" s="347"/>
      <c r="C72" s="348"/>
      <c r="D72" s="369">
        <v>71525</v>
      </c>
      <c r="E72" s="370"/>
      <c r="F72" s="370"/>
      <c r="G72" s="372" t="s">
        <v>193</v>
      </c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4"/>
      <c r="X72" s="273">
        <v>410000</v>
      </c>
      <c r="Y72" s="273"/>
      <c r="Z72" s="273"/>
      <c r="AA72" s="273"/>
      <c r="AB72" s="273"/>
      <c r="AC72" s="274"/>
      <c r="AD72" s="273">
        <v>720269.78</v>
      </c>
      <c r="AE72" s="273"/>
      <c r="AF72" s="273"/>
      <c r="AG72" s="273"/>
      <c r="AH72" s="273"/>
      <c r="AI72" s="274"/>
      <c r="AJ72" s="401">
        <f t="shared" si="0"/>
        <v>175.67555609756099</v>
      </c>
      <c r="AK72" s="402"/>
    </row>
    <row r="73" spans="1:37" ht="36" customHeight="1" x14ac:dyDescent="0.25">
      <c r="A73" s="346"/>
      <c r="B73" s="347"/>
      <c r="C73" s="348"/>
      <c r="D73" s="369">
        <v>71531</v>
      </c>
      <c r="E73" s="370"/>
      <c r="F73" s="371"/>
      <c r="G73" s="387" t="s">
        <v>23</v>
      </c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9"/>
      <c r="X73" s="405">
        <v>240000</v>
      </c>
      <c r="Y73" s="406"/>
      <c r="Z73" s="406"/>
      <c r="AA73" s="406"/>
      <c r="AB73" s="406"/>
      <c r="AC73" s="407"/>
      <c r="AD73" s="405">
        <v>202864.85</v>
      </c>
      <c r="AE73" s="406"/>
      <c r="AF73" s="406"/>
      <c r="AG73" s="406"/>
      <c r="AH73" s="406"/>
      <c r="AI73" s="407"/>
      <c r="AJ73" s="401">
        <f t="shared" si="0"/>
        <v>84.527020833333339</v>
      </c>
      <c r="AK73" s="402"/>
    </row>
    <row r="74" spans="1:37" ht="18" customHeight="1" x14ac:dyDescent="0.25">
      <c r="A74" s="349"/>
      <c r="B74" s="350"/>
      <c r="C74" s="351"/>
      <c r="D74" s="282">
        <v>71554</v>
      </c>
      <c r="E74" s="283"/>
      <c r="F74" s="283"/>
      <c r="G74" s="441" t="s">
        <v>0</v>
      </c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3"/>
      <c r="X74" s="362">
        <v>425000</v>
      </c>
      <c r="Y74" s="362"/>
      <c r="Z74" s="362"/>
      <c r="AA74" s="362"/>
      <c r="AB74" s="362"/>
      <c r="AC74" s="363"/>
      <c r="AD74" s="362">
        <v>566168.69999999995</v>
      </c>
      <c r="AE74" s="362"/>
      <c r="AF74" s="362"/>
      <c r="AG74" s="362"/>
      <c r="AH74" s="362"/>
      <c r="AI74" s="363"/>
      <c r="AJ74" s="399">
        <f t="shared" si="0"/>
        <v>133.21616470588233</v>
      </c>
      <c r="AK74" s="400"/>
    </row>
    <row r="75" spans="1:37" ht="18" customHeight="1" x14ac:dyDescent="0.25">
      <c r="A75" s="343">
        <v>72</v>
      </c>
      <c r="B75" s="344"/>
      <c r="C75" s="345"/>
      <c r="D75" s="377"/>
      <c r="E75" s="378"/>
      <c r="F75" s="379"/>
      <c r="G75" s="380" t="s">
        <v>24</v>
      </c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  <c r="T75" s="381"/>
      <c r="U75" s="381"/>
      <c r="V75" s="381"/>
      <c r="W75" s="382"/>
      <c r="X75" s="184">
        <f>X76+X77</f>
        <v>10200000</v>
      </c>
      <c r="Y75" s="185"/>
      <c r="Z75" s="185"/>
      <c r="AA75" s="185"/>
      <c r="AB75" s="185"/>
      <c r="AC75" s="186"/>
      <c r="AD75" s="184">
        <f>AD76+AD77</f>
        <v>6122988.6400000006</v>
      </c>
      <c r="AE75" s="185"/>
      <c r="AF75" s="185"/>
      <c r="AG75" s="185"/>
      <c r="AH75" s="185"/>
      <c r="AI75" s="186"/>
      <c r="AJ75" s="403">
        <f>AD75/X75*100</f>
        <v>60.02930039215687</v>
      </c>
      <c r="AK75" s="404"/>
    </row>
    <row r="76" spans="1:37" ht="36" customHeight="1" x14ac:dyDescent="0.25">
      <c r="A76" s="346"/>
      <c r="B76" s="347"/>
      <c r="C76" s="348"/>
      <c r="D76" s="352">
        <v>72112</v>
      </c>
      <c r="E76" s="353"/>
      <c r="F76" s="353"/>
      <c r="G76" s="372" t="s">
        <v>25</v>
      </c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4"/>
      <c r="X76" s="273">
        <v>10200000</v>
      </c>
      <c r="Y76" s="273"/>
      <c r="Z76" s="273"/>
      <c r="AA76" s="273"/>
      <c r="AB76" s="273"/>
      <c r="AC76" s="274"/>
      <c r="AD76" s="273">
        <v>4105321.41</v>
      </c>
      <c r="AE76" s="273"/>
      <c r="AF76" s="273"/>
      <c r="AG76" s="273"/>
      <c r="AH76" s="273"/>
      <c r="AI76" s="274"/>
      <c r="AJ76" s="401">
        <f t="shared" ref="AJ76" si="1">AD76/X76*100</f>
        <v>40.248249117647063</v>
      </c>
      <c r="AK76" s="402"/>
    </row>
    <row r="77" spans="1:37" ht="18" customHeight="1" x14ac:dyDescent="0.25">
      <c r="A77" s="349"/>
      <c r="B77" s="350"/>
      <c r="C77" s="351"/>
      <c r="D77" s="282">
        <v>7221</v>
      </c>
      <c r="E77" s="283"/>
      <c r="F77" s="283"/>
      <c r="G77" s="414" t="s">
        <v>202</v>
      </c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6"/>
      <c r="X77" s="362">
        <v>0</v>
      </c>
      <c r="Y77" s="362"/>
      <c r="Z77" s="362"/>
      <c r="AA77" s="362"/>
      <c r="AB77" s="362"/>
      <c r="AC77" s="363"/>
      <c r="AD77" s="362">
        <v>2017667.23</v>
      </c>
      <c r="AE77" s="362"/>
      <c r="AF77" s="362"/>
      <c r="AG77" s="362"/>
      <c r="AH77" s="362"/>
      <c r="AI77" s="363"/>
      <c r="AJ77" s="399">
        <v>0</v>
      </c>
      <c r="AK77" s="400"/>
    </row>
    <row r="78" spans="1:37" ht="18" customHeight="1" x14ac:dyDescent="0.25">
      <c r="A78" s="266">
        <v>73</v>
      </c>
      <c r="B78" s="267"/>
      <c r="C78" s="268"/>
      <c r="D78" s="448"/>
      <c r="E78" s="449"/>
      <c r="F78" s="450"/>
      <c r="G78" s="571" t="s">
        <v>140</v>
      </c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3"/>
      <c r="X78" s="411">
        <f>X79</f>
        <v>85000</v>
      </c>
      <c r="Y78" s="412"/>
      <c r="Z78" s="412"/>
      <c r="AA78" s="412"/>
      <c r="AB78" s="412"/>
      <c r="AC78" s="413"/>
      <c r="AD78" s="411">
        <f>AD79</f>
        <v>97348.76</v>
      </c>
      <c r="AE78" s="412"/>
      <c r="AF78" s="412"/>
      <c r="AG78" s="412"/>
      <c r="AH78" s="412"/>
      <c r="AI78" s="413"/>
      <c r="AJ78" s="403">
        <f>AD78/X78*100</f>
        <v>114.52795294117647</v>
      </c>
      <c r="AK78" s="404"/>
    </row>
    <row r="79" spans="1:37" ht="18" customHeight="1" x14ac:dyDescent="0.25">
      <c r="A79" s="340">
        <v>731</v>
      </c>
      <c r="B79" s="341"/>
      <c r="C79" s="342"/>
      <c r="D79" s="282">
        <v>731</v>
      </c>
      <c r="E79" s="283"/>
      <c r="F79" s="283"/>
      <c r="G79" s="414" t="s">
        <v>141</v>
      </c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6"/>
      <c r="X79" s="362">
        <v>85000</v>
      </c>
      <c r="Y79" s="362"/>
      <c r="Z79" s="362"/>
      <c r="AA79" s="362"/>
      <c r="AB79" s="362"/>
      <c r="AC79" s="363"/>
      <c r="AD79" s="362">
        <v>97348.76</v>
      </c>
      <c r="AE79" s="362"/>
      <c r="AF79" s="362"/>
      <c r="AG79" s="362"/>
      <c r="AH79" s="362"/>
      <c r="AI79" s="363"/>
      <c r="AJ79" s="399">
        <f>AD79/X79*100</f>
        <v>114.52795294117647</v>
      </c>
      <c r="AK79" s="400"/>
    </row>
    <row r="80" spans="1:37" ht="36" customHeight="1" x14ac:dyDescent="0.25">
      <c r="A80" s="266">
        <v>73</v>
      </c>
      <c r="B80" s="267"/>
      <c r="C80" s="268"/>
      <c r="D80" s="448"/>
      <c r="E80" s="449"/>
      <c r="F80" s="450"/>
      <c r="G80" s="571" t="s">
        <v>26</v>
      </c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3"/>
      <c r="X80" s="411">
        <f>X81</f>
        <v>12500000</v>
      </c>
      <c r="Y80" s="412"/>
      <c r="Z80" s="412"/>
      <c r="AA80" s="412"/>
      <c r="AB80" s="412"/>
      <c r="AC80" s="413"/>
      <c r="AD80" s="411">
        <f>AD81</f>
        <v>13206066.699999999</v>
      </c>
      <c r="AE80" s="412"/>
      <c r="AF80" s="412"/>
      <c r="AG80" s="412"/>
      <c r="AH80" s="412"/>
      <c r="AI80" s="413"/>
      <c r="AJ80" s="403">
        <f t="shared" si="0"/>
        <v>105.64853359999999</v>
      </c>
      <c r="AK80" s="404"/>
    </row>
    <row r="81" spans="1:43" ht="18" customHeight="1" x14ac:dyDescent="0.25">
      <c r="A81" s="340">
        <v>732</v>
      </c>
      <c r="B81" s="341"/>
      <c r="C81" s="342"/>
      <c r="D81" s="282">
        <v>732</v>
      </c>
      <c r="E81" s="283"/>
      <c r="F81" s="283"/>
      <c r="G81" s="414" t="s">
        <v>27</v>
      </c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6"/>
      <c r="X81" s="362">
        <v>12500000</v>
      </c>
      <c r="Y81" s="362"/>
      <c r="Z81" s="362"/>
      <c r="AA81" s="362"/>
      <c r="AB81" s="362"/>
      <c r="AC81" s="363"/>
      <c r="AD81" s="362">
        <v>13206066.699999999</v>
      </c>
      <c r="AE81" s="362"/>
      <c r="AF81" s="362"/>
      <c r="AG81" s="362"/>
      <c r="AH81" s="362"/>
      <c r="AI81" s="363"/>
      <c r="AJ81" s="399">
        <f t="shared" si="0"/>
        <v>105.64853359999999</v>
      </c>
      <c r="AK81" s="400"/>
    </row>
    <row r="82" spans="1:43" ht="18" customHeight="1" x14ac:dyDescent="0.25">
      <c r="A82" s="343">
        <v>74</v>
      </c>
      <c r="B82" s="344"/>
      <c r="C82" s="345"/>
      <c r="D82" s="377"/>
      <c r="E82" s="378"/>
      <c r="F82" s="379"/>
      <c r="G82" s="181" t="s">
        <v>28</v>
      </c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3"/>
      <c r="X82" s="184">
        <f>X83+X84+X85</f>
        <v>9520000</v>
      </c>
      <c r="Y82" s="185"/>
      <c r="Z82" s="185"/>
      <c r="AA82" s="185"/>
      <c r="AB82" s="185"/>
      <c r="AC82" s="186"/>
      <c r="AD82" s="184">
        <f>AD83+AD84+AD85</f>
        <v>3117817.3800000004</v>
      </c>
      <c r="AE82" s="185"/>
      <c r="AF82" s="185"/>
      <c r="AG82" s="185"/>
      <c r="AH82" s="185"/>
      <c r="AI82" s="186"/>
      <c r="AJ82" s="605">
        <f t="shared" si="0"/>
        <v>32.750182563025213</v>
      </c>
      <c r="AK82" s="606"/>
    </row>
    <row r="83" spans="1:43" ht="18" customHeight="1" x14ac:dyDescent="0.25">
      <c r="A83" s="346"/>
      <c r="B83" s="347"/>
      <c r="C83" s="348"/>
      <c r="D83" s="369">
        <v>74112</v>
      </c>
      <c r="E83" s="370"/>
      <c r="F83" s="371"/>
      <c r="G83" s="390" t="s">
        <v>143</v>
      </c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2"/>
      <c r="X83" s="272">
        <v>150000</v>
      </c>
      <c r="Y83" s="273"/>
      <c r="Z83" s="273"/>
      <c r="AA83" s="273"/>
      <c r="AB83" s="273"/>
      <c r="AC83" s="274"/>
      <c r="AD83" s="272">
        <v>333062.45</v>
      </c>
      <c r="AE83" s="273"/>
      <c r="AF83" s="273"/>
      <c r="AG83" s="273"/>
      <c r="AH83" s="273"/>
      <c r="AI83" s="274"/>
      <c r="AJ83" s="401">
        <f>AD83/X83*100</f>
        <v>222.04163333333335</v>
      </c>
      <c r="AK83" s="402"/>
    </row>
    <row r="84" spans="1:43" ht="18" customHeight="1" x14ac:dyDescent="0.25">
      <c r="A84" s="346"/>
      <c r="B84" s="347"/>
      <c r="C84" s="348"/>
      <c r="D84" s="369">
        <v>74122</v>
      </c>
      <c r="E84" s="370"/>
      <c r="F84" s="371"/>
      <c r="G84" s="390" t="s">
        <v>29</v>
      </c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2"/>
      <c r="X84" s="272">
        <v>9270000</v>
      </c>
      <c r="Y84" s="273"/>
      <c r="Z84" s="273"/>
      <c r="AA84" s="273"/>
      <c r="AB84" s="273"/>
      <c r="AC84" s="274"/>
      <c r="AD84" s="272">
        <v>2684820.47</v>
      </c>
      <c r="AE84" s="273"/>
      <c r="AF84" s="273"/>
      <c r="AG84" s="273"/>
      <c r="AH84" s="273"/>
      <c r="AI84" s="274"/>
      <c r="AJ84" s="401">
        <f>AD84/X84*100</f>
        <v>28.96246461704423</v>
      </c>
      <c r="AK84" s="402"/>
    </row>
    <row r="85" spans="1:43" ht="18" customHeight="1" x14ac:dyDescent="0.25">
      <c r="A85" s="349"/>
      <c r="B85" s="350"/>
      <c r="C85" s="351"/>
      <c r="D85" s="282">
        <v>7421</v>
      </c>
      <c r="E85" s="283"/>
      <c r="F85" s="393"/>
      <c r="G85" s="359" t="s">
        <v>3</v>
      </c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360"/>
      <c r="X85" s="361">
        <v>100000</v>
      </c>
      <c r="Y85" s="362"/>
      <c r="Z85" s="362"/>
      <c r="AA85" s="362"/>
      <c r="AB85" s="362"/>
      <c r="AC85" s="363"/>
      <c r="AD85" s="361">
        <v>99934.46</v>
      </c>
      <c r="AE85" s="362"/>
      <c r="AF85" s="362"/>
      <c r="AG85" s="362"/>
      <c r="AH85" s="362"/>
      <c r="AI85" s="363"/>
      <c r="AJ85" s="399">
        <f>AD85/X85*100</f>
        <v>99.934460000000001</v>
      </c>
      <c r="AK85" s="400"/>
    </row>
    <row r="86" spans="1:43" ht="18" customHeight="1" x14ac:dyDescent="0.25">
      <c r="A86" s="263">
        <v>75</v>
      </c>
      <c r="B86" s="264"/>
      <c r="C86" s="265"/>
      <c r="D86" s="448"/>
      <c r="E86" s="449"/>
      <c r="F86" s="450"/>
      <c r="G86" s="451" t="s">
        <v>173</v>
      </c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3"/>
      <c r="X86" s="454">
        <f>X88+X87</f>
        <v>8296000</v>
      </c>
      <c r="Y86" s="455"/>
      <c r="Z86" s="455"/>
      <c r="AA86" s="455"/>
      <c r="AB86" s="455"/>
      <c r="AC86" s="456"/>
      <c r="AD86" s="454">
        <f>AD88</f>
        <v>1693076.95</v>
      </c>
      <c r="AE86" s="455"/>
      <c r="AF86" s="455"/>
      <c r="AG86" s="455"/>
      <c r="AH86" s="455"/>
      <c r="AI86" s="456"/>
      <c r="AJ86" s="611">
        <f>AD86/X86*100</f>
        <v>20.408352820636448</v>
      </c>
      <c r="AK86" s="612"/>
    </row>
    <row r="87" spans="1:43" ht="18" customHeight="1" x14ac:dyDescent="0.25">
      <c r="A87" s="266"/>
      <c r="B87" s="267"/>
      <c r="C87" s="268"/>
      <c r="D87" s="369">
        <v>7511</v>
      </c>
      <c r="E87" s="370"/>
      <c r="F87" s="371"/>
      <c r="G87" s="390" t="s">
        <v>205</v>
      </c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2"/>
      <c r="X87" s="78">
        <v>5000000</v>
      </c>
      <c r="Y87" s="79"/>
      <c r="Z87" s="79"/>
      <c r="AA87" s="79"/>
      <c r="AB87" s="79"/>
      <c r="AC87" s="80"/>
      <c r="AD87" s="78">
        <v>0</v>
      </c>
      <c r="AE87" s="79"/>
      <c r="AF87" s="79"/>
      <c r="AG87" s="79"/>
      <c r="AH87" s="79"/>
      <c r="AI87" s="80"/>
      <c r="AJ87" s="81">
        <f t="shared" ref="AJ87" si="2">AD87/X87*100</f>
        <v>0</v>
      </c>
      <c r="AK87" s="82"/>
    </row>
    <row r="88" spans="1:43" ht="18" customHeight="1" thickBot="1" x14ac:dyDescent="0.3">
      <c r="A88" s="269"/>
      <c r="B88" s="270"/>
      <c r="C88" s="271"/>
      <c r="D88" s="369">
        <v>7512</v>
      </c>
      <c r="E88" s="370"/>
      <c r="F88" s="371"/>
      <c r="G88" s="390" t="s">
        <v>174</v>
      </c>
      <c r="H88" s="391"/>
      <c r="I88" s="391"/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2"/>
      <c r="X88" s="78">
        <v>3296000</v>
      </c>
      <c r="Y88" s="79"/>
      <c r="Z88" s="79"/>
      <c r="AA88" s="79"/>
      <c r="AB88" s="79"/>
      <c r="AC88" s="80"/>
      <c r="AD88" s="78">
        <v>1693076.95</v>
      </c>
      <c r="AE88" s="79"/>
      <c r="AF88" s="79"/>
      <c r="AG88" s="79"/>
      <c r="AH88" s="79"/>
      <c r="AI88" s="80"/>
      <c r="AJ88" s="81">
        <f t="shared" si="0"/>
        <v>51.367625910194171</v>
      </c>
      <c r="AK88" s="82"/>
    </row>
    <row r="89" spans="1:43" ht="18" customHeight="1" thickTop="1" x14ac:dyDescent="0.25">
      <c r="A89" s="574">
        <v>7</v>
      </c>
      <c r="B89" s="575"/>
      <c r="C89" s="576"/>
      <c r="D89" s="587" t="s">
        <v>30</v>
      </c>
      <c r="E89" s="588"/>
      <c r="F89" s="588"/>
      <c r="G89" s="588"/>
      <c r="H89" s="588"/>
      <c r="I89" s="588"/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590">
        <f>X53+X58+X61+X69+X80+X82+X78+X86+X75</f>
        <v>93457000</v>
      </c>
      <c r="Y89" s="591"/>
      <c r="Z89" s="591"/>
      <c r="AA89" s="591"/>
      <c r="AB89" s="591"/>
      <c r="AC89" s="592"/>
      <c r="AD89" s="590">
        <f>AD53+AD58+AD61+AD69+AD80+AD82+AD78+AD86+AD75</f>
        <v>87175972.849999994</v>
      </c>
      <c r="AE89" s="591"/>
      <c r="AF89" s="591"/>
      <c r="AG89" s="591"/>
      <c r="AH89" s="591"/>
      <c r="AI89" s="592"/>
      <c r="AJ89" s="607">
        <f>AD89/X89*100</f>
        <v>93.279233069754</v>
      </c>
      <c r="AK89" s="608"/>
      <c r="AQ89" s="46"/>
    </row>
    <row r="90" spans="1:43" s="42" customFormat="1" ht="17.25" customHeight="1" x14ac:dyDescent="0.25">
      <c r="A90" s="38"/>
      <c r="B90" s="38"/>
      <c r="C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1"/>
      <c r="AK90" s="41"/>
    </row>
    <row r="91" spans="1:43" ht="22.5" customHeight="1" x14ac:dyDescent="0.25">
      <c r="A91" s="334" t="s">
        <v>91</v>
      </c>
      <c r="B91" s="335"/>
      <c r="C91" s="336"/>
      <c r="D91" s="326" t="s">
        <v>4</v>
      </c>
      <c r="E91" s="326"/>
      <c r="F91" s="327"/>
      <c r="G91" s="383" t="s">
        <v>5</v>
      </c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7"/>
      <c r="X91" s="383" t="s">
        <v>199</v>
      </c>
      <c r="Y91" s="326"/>
      <c r="Z91" s="326"/>
      <c r="AA91" s="326"/>
      <c r="AB91" s="326"/>
      <c r="AC91" s="385"/>
      <c r="AD91" s="383" t="s">
        <v>200</v>
      </c>
      <c r="AE91" s="326"/>
      <c r="AF91" s="326"/>
      <c r="AG91" s="326"/>
      <c r="AH91" s="326"/>
      <c r="AI91" s="385"/>
      <c r="AJ91" s="158" t="s">
        <v>122</v>
      </c>
      <c r="AK91" s="159"/>
    </row>
    <row r="92" spans="1:43" ht="18" customHeight="1" x14ac:dyDescent="0.25">
      <c r="A92" s="337"/>
      <c r="B92" s="338"/>
      <c r="C92" s="339"/>
      <c r="D92" s="329"/>
      <c r="E92" s="329"/>
      <c r="F92" s="330"/>
      <c r="G92" s="384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30"/>
      <c r="X92" s="384"/>
      <c r="Y92" s="329"/>
      <c r="Z92" s="329"/>
      <c r="AA92" s="329"/>
      <c r="AB92" s="329"/>
      <c r="AC92" s="386"/>
      <c r="AD92" s="384"/>
      <c r="AE92" s="329"/>
      <c r="AF92" s="329"/>
      <c r="AG92" s="329"/>
      <c r="AH92" s="329"/>
      <c r="AI92" s="386"/>
      <c r="AJ92" s="160"/>
      <c r="AK92" s="161"/>
    </row>
    <row r="93" spans="1:43" s="74" customFormat="1" ht="25.5" customHeight="1" x14ac:dyDescent="0.25">
      <c r="A93" s="586">
        <v>4</v>
      </c>
      <c r="B93" s="581"/>
      <c r="C93" s="582"/>
      <c r="D93" s="580"/>
      <c r="E93" s="581"/>
      <c r="F93" s="582"/>
      <c r="G93" s="580" t="s">
        <v>31</v>
      </c>
      <c r="H93" s="581"/>
      <c r="I93" s="581"/>
      <c r="J93" s="581"/>
      <c r="K93" s="581"/>
      <c r="L93" s="581"/>
      <c r="M93" s="581"/>
      <c r="N93" s="581"/>
      <c r="O93" s="581"/>
      <c r="P93" s="581"/>
      <c r="Q93" s="581"/>
      <c r="R93" s="581"/>
      <c r="S93" s="581"/>
      <c r="T93" s="581"/>
      <c r="U93" s="581"/>
      <c r="V93" s="581"/>
      <c r="W93" s="582"/>
      <c r="X93" s="583"/>
      <c r="Y93" s="584"/>
      <c r="Z93" s="584"/>
      <c r="AA93" s="584"/>
      <c r="AB93" s="584"/>
      <c r="AC93" s="585"/>
      <c r="AD93" s="583"/>
      <c r="AE93" s="584"/>
      <c r="AF93" s="584"/>
      <c r="AG93" s="584"/>
      <c r="AH93" s="584"/>
      <c r="AI93" s="585"/>
      <c r="AJ93" s="609"/>
      <c r="AK93" s="610"/>
    </row>
    <row r="94" spans="1:43" ht="33" customHeight="1" x14ac:dyDescent="0.25">
      <c r="A94" s="258">
        <v>411</v>
      </c>
      <c r="B94" s="259"/>
      <c r="C94" s="250"/>
      <c r="D94" s="417"/>
      <c r="E94" s="302"/>
      <c r="F94" s="172"/>
      <c r="G94" s="577" t="s">
        <v>32</v>
      </c>
      <c r="H94" s="578"/>
      <c r="I94" s="578"/>
      <c r="J94" s="578"/>
      <c r="K94" s="578"/>
      <c r="L94" s="578"/>
      <c r="M94" s="578"/>
      <c r="N94" s="578"/>
      <c r="O94" s="578"/>
      <c r="P94" s="578"/>
      <c r="Q94" s="578"/>
      <c r="R94" s="578"/>
      <c r="S94" s="578"/>
      <c r="T94" s="578"/>
      <c r="U94" s="578"/>
      <c r="V94" s="578"/>
      <c r="W94" s="579"/>
      <c r="X94" s="83">
        <f>SUM(X95:AC99)</f>
        <v>11300000</v>
      </c>
      <c r="Y94" s="84"/>
      <c r="Z94" s="84"/>
      <c r="AA94" s="84"/>
      <c r="AB94" s="84"/>
      <c r="AC94" s="85"/>
      <c r="AD94" s="83">
        <f>SUM(AD95:AI99)</f>
        <v>10785395.030000003</v>
      </c>
      <c r="AE94" s="84"/>
      <c r="AF94" s="84"/>
      <c r="AG94" s="84"/>
      <c r="AH94" s="84"/>
      <c r="AI94" s="85"/>
      <c r="AJ94" s="86">
        <f>AD94/X94*100</f>
        <v>95.44597371681418</v>
      </c>
      <c r="AK94" s="87"/>
    </row>
    <row r="95" spans="1:43" ht="20.100000000000001" customHeight="1" x14ac:dyDescent="0.25">
      <c r="A95" s="260"/>
      <c r="B95" s="261"/>
      <c r="C95" s="262"/>
      <c r="D95" s="275">
        <v>4111</v>
      </c>
      <c r="E95" s="276"/>
      <c r="F95" s="277"/>
      <c r="G95" s="408" t="s">
        <v>33</v>
      </c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09"/>
      <c r="V95" s="409"/>
      <c r="W95" s="410"/>
      <c r="X95" s="97">
        <f>X183+X230+X281+X306+X330+X356+X381+X428+X518+X568+X612+X659+X705+X753+X801+X846+X891+X936+X981+X1026+X1071+X1117+X1162+X1208+X1253+X1298+X1321+X1345+X1391+X1437+X1483+X1529</f>
        <v>6756250</v>
      </c>
      <c r="Y95" s="98"/>
      <c r="Z95" s="98"/>
      <c r="AA95" s="98"/>
      <c r="AB95" s="98"/>
      <c r="AC95" s="99"/>
      <c r="AD95" s="97">
        <f>AD183+AD230+AD281+AD306+AD330+AD356+AD381+AD428+AD518+AD568+AD612+AD659+AD705+AD753+AD801+AD846+AD891+AD936+AD981+AD1026+AD1071+AD1117+AD1162+AD1208+AD1253+AD1298+AD1321+AD1345+AD1391+AD1437+AD1483+AD1529</f>
        <v>6486505.6900000013</v>
      </c>
      <c r="AE95" s="98"/>
      <c r="AF95" s="98"/>
      <c r="AG95" s="98"/>
      <c r="AH95" s="98"/>
      <c r="AI95" s="99"/>
      <c r="AJ95" s="88">
        <f t="shared" ref="AJ95:AJ130" si="3">AD95/X95*100</f>
        <v>96.007484773358016</v>
      </c>
      <c r="AK95" s="89"/>
    </row>
    <row r="96" spans="1:43" ht="20.100000000000001" customHeight="1" x14ac:dyDescent="0.25">
      <c r="A96" s="260"/>
      <c r="B96" s="261"/>
      <c r="C96" s="262"/>
      <c r="D96" s="275">
        <v>4112</v>
      </c>
      <c r="E96" s="276"/>
      <c r="F96" s="277"/>
      <c r="G96" s="408" t="s">
        <v>34</v>
      </c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10"/>
      <c r="X96" s="97">
        <f>X184+X231+X282+X307+X331+X357+X382+X429+X519+X569+X613+X660+X706+X754+X802+X847+X892+X937+X982+X1027+X1072+X1118+X1163+X1209+X1254+X1299+X1322+X1346+X1392+X1438+X1484+X1530</f>
        <v>931050</v>
      </c>
      <c r="Y96" s="98"/>
      <c r="Z96" s="98"/>
      <c r="AA96" s="98"/>
      <c r="AB96" s="98"/>
      <c r="AC96" s="99"/>
      <c r="AD96" s="97">
        <f>AD184+AD231+AD282+AD307+AD331+AD357+AD382+AD429+AD519+AD569+AD613+AD660+AD706+AD754+AD802+AD847+AD892+AD937+AD982+AD1027+AD1072+AD1118+AD1163+AD1209+AD1254+AD1299+AD1322+AD1346+AD1392+AD1438+AD1484+AD1530</f>
        <v>878370.23</v>
      </c>
      <c r="AE96" s="98"/>
      <c r="AF96" s="98"/>
      <c r="AG96" s="98"/>
      <c r="AH96" s="98"/>
      <c r="AI96" s="99"/>
      <c r="AJ96" s="88">
        <f t="shared" si="3"/>
        <v>94.341896783201761</v>
      </c>
      <c r="AK96" s="89"/>
    </row>
    <row r="97" spans="1:38" ht="20.100000000000001" customHeight="1" x14ac:dyDescent="0.25">
      <c r="A97" s="260"/>
      <c r="B97" s="261"/>
      <c r="C97" s="262"/>
      <c r="D97" s="275">
        <v>4113</v>
      </c>
      <c r="E97" s="276"/>
      <c r="F97" s="277"/>
      <c r="G97" s="408" t="s">
        <v>35</v>
      </c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09"/>
      <c r="V97" s="409"/>
      <c r="W97" s="410"/>
      <c r="X97" s="97">
        <f>X185+X232+X283+X308+X332+X358+X383+X430+X520+X570+X614+X661+X707+X755+X803+X848+X893+X938+X983+X1028+X1073+X1119+X1164+X1210+X1255+X1300+X1323+X1347+X1393+X1439+X1485+X1531</f>
        <v>2394900</v>
      </c>
      <c r="Y97" s="98"/>
      <c r="Z97" s="98"/>
      <c r="AA97" s="98"/>
      <c r="AB97" s="98"/>
      <c r="AC97" s="99"/>
      <c r="AD97" s="97">
        <f>AD185+AD232+AD283+AD308+AD332+AD358+AD383+AD430+AD520+AD570+AD614+AD661+AD707+AD755+AD803+AD848+AD893+AD938+AD983+AD1028+AD1073+AD1119+AD1164+AD1210+AD1255+AD1300+AD1323+AD1347+AD1393+AD1439+AD1485+AD1531</f>
        <v>2277418.6399999997</v>
      </c>
      <c r="AE97" s="98"/>
      <c r="AF97" s="98"/>
      <c r="AG97" s="98"/>
      <c r="AH97" s="98"/>
      <c r="AI97" s="99"/>
      <c r="AJ97" s="88">
        <f t="shared" si="3"/>
        <v>95.094519186604856</v>
      </c>
      <c r="AK97" s="89"/>
    </row>
    <row r="98" spans="1:38" ht="20.100000000000001" customHeight="1" x14ac:dyDescent="0.25">
      <c r="A98" s="260"/>
      <c r="B98" s="261"/>
      <c r="C98" s="262"/>
      <c r="D98" s="275">
        <v>4114</v>
      </c>
      <c r="E98" s="276"/>
      <c r="F98" s="277"/>
      <c r="G98" s="408" t="s">
        <v>36</v>
      </c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409"/>
      <c r="V98" s="409"/>
      <c r="W98" s="410"/>
      <c r="X98" s="97">
        <f>X186+X233+X284+X309+X333+X359+X384+X431+X521+X571+X615+X662+X708+X756+X804+X849+X894+X939+X984+X1029+X1074+X1120+X1165+X1211+X1256+X1301+X1324+X1348+X1394+X1440+X1486+X1532</f>
        <v>1077850</v>
      </c>
      <c r="Y98" s="98"/>
      <c r="Z98" s="98"/>
      <c r="AA98" s="98"/>
      <c r="AB98" s="98"/>
      <c r="AC98" s="99"/>
      <c r="AD98" s="97">
        <f>AD186+AD233+AD284+AD309+AD333+AD359+AD384+AD431+AD521+AD571+AD615+AD662+AD708+AD756+AD804+AD849+AD894+AD939+AD984+AD1029+AD1074+AD1120+AD1165+AD1211+AD1256+AD1301+AD1324+AD1348+AD1394+AD1440+AD1486+AD1532</f>
        <v>1012927.41</v>
      </c>
      <c r="AE98" s="98"/>
      <c r="AF98" s="98"/>
      <c r="AG98" s="98"/>
      <c r="AH98" s="98"/>
      <c r="AI98" s="99"/>
      <c r="AJ98" s="88">
        <f t="shared" si="3"/>
        <v>93.976658162081932</v>
      </c>
      <c r="AK98" s="89"/>
    </row>
    <row r="99" spans="1:38" ht="20.100000000000001" customHeight="1" x14ac:dyDescent="0.25">
      <c r="A99" s="297"/>
      <c r="B99" s="298"/>
      <c r="C99" s="299"/>
      <c r="D99" s="110">
        <v>4115</v>
      </c>
      <c r="E99" s="111"/>
      <c r="F99" s="112"/>
      <c r="G99" s="113" t="s">
        <v>37</v>
      </c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5"/>
      <c r="X99" s="97">
        <f>X187+X234+X285+X310+X334+X360+X385+X432+X522+X572+X616+X663+X709+X757+X805+X850+X895+X940+X985+X1030+X1075+X1121+X1166+X1212+X1257+X1302+X1325+X1349+X1395+X1441+X1487+X1533</f>
        <v>139950</v>
      </c>
      <c r="Y99" s="98"/>
      <c r="Z99" s="98"/>
      <c r="AA99" s="98"/>
      <c r="AB99" s="98"/>
      <c r="AC99" s="99"/>
      <c r="AD99" s="97">
        <f>AD187+AD234+AD285+AD310+AD334+AD360+AD385+AD432+AD522+AD572+AD616+AD663+AD709+AD757+AD805+AD850+AD895+AD940+AD985+AD1030+AD1075+AD1121+AD1166+AD1212+AD1257+AD1302+AD1325+AD1349+AD1395+AD1441+AD1487+AD1533</f>
        <v>130173.06000000003</v>
      </c>
      <c r="AE99" s="98"/>
      <c r="AF99" s="98"/>
      <c r="AG99" s="98"/>
      <c r="AH99" s="98"/>
      <c r="AI99" s="99"/>
      <c r="AJ99" s="88">
        <f t="shared" si="3"/>
        <v>93.013976420150072</v>
      </c>
      <c r="AK99" s="89"/>
    </row>
    <row r="100" spans="1:38" ht="24.95" customHeight="1" x14ac:dyDescent="0.25">
      <c r="A100" s="258">
        <v>412</v>
      </c>
      <c r="B100" s="259"/>
      <c r="C100" s="250"/>
      <c r="D100" s="417"/>
      <c r="E100" s="302"/>
      <c r="F100" s="172"/>
      <c r="G100" s="418" t="s">
        <v>38</v>
      </c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  <c r="S100" s="419"/>
      <c r="T100" s="419"/>
      <c r="U100" s="419"/>
      <c r="V100" s="419"/>
      <c r="W100" s="420"/>
      <c r="X100" s="83">
        <f>SUM(X101:AC104)</f>
        <v>832400</v>
      </c>
      <c r="Y100" s="84"/>
      <c r="Z100" s="84"/>
      <c r="AA100" s="84"/>
      <c r="AB100" s="84"/>
      <c r="AC100" s="85"/>
      <c r="AD100" s="83">
        <f>SUM(AD101:AI104)</f>
        <v>738546.27999999991</v>
      </c>
      <c r="AE100" s="84"/>
      <c r="AF100" s="84"/>
      <c r="AG100" s="84"/>
      <c r="AH100" s="84"/>
      <c r="AI100" s="85"/>
      <c r="AJ100" s="86">
        <f t="shared" si="3"/>
        <v>88.724925516578551</v>
      </c>
      <c r="AK100" s="87"/>
    </row>
    <row r="101" spans="1:38" ht="20.100000000000001" customHeight="1" x14ac:dyDescent="0.25">
      <c r="A101" s="260"/>
      <c r="B101" s="261"/>
      <c r="C101" s="262"/>
      <c r="D101" s="275">
        <v>4123</v>
      </c>
      <c r="E101" s="276"/>
      <c r="F101" s="277"/>
      <c r="G101" s="408" t="s">
        <v>39</v>
      </c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09"/>
      <c r="V101" s="409"/>
      <c r="W101" s="410"/>
      <c r="X101" s="97">
        <f>X189+X236+X287+X312+X336+X362+X387+X434+X524+X574+X618+X665+X711+X759+X807+X852+X897+X942+X987+X1032+X1077+X1123+X1168+X1214+X1259+X1304+X1327+X1351+X1397+X1443+X1489+X1535</f>
        <v>467200</v>
      </c>
      <c r="Y101" s="98"/>
      <c r="Z101" s="98"/>
      <c r="AA101" s="98"/>
      <c r="AB101" s="98"/>
      <c r="AC101" s="99"/>
      <c r="AD101" s="97">
        <f>AD189+AD236+AD287+AD312+AD336+AD362+AD387+AD434+AD524+AD574+AD618+AD665+AD711+AD759+AD807+AD852+AD897+AD942+AD987+AD1032+AD1077+AD1123+AD1168+AD1214+AD1259+AD1304+AD1327+AD1351+AD1397+AD1443+AD1489+AD1535</f>
        <v>427773.85</v>
      </c>
      <c r="AE101" s="98"/>
      <c r="AF101" s="98"/>
      <c r="AG101" s="98"/>
      <c r="AH101" s="98"/>
      <c r="AI101" s="99"/>
      <c r="AJ101" s="88">
        <f t="shared" si="3"/>
        <v>91.561183647260265</v>
      </c>
      <c r="AK101" s="89"/>
      <c r="AL101" s="43"/>
    </row>
    <row r="102" spans="1:38" ht="20.100000000000001" customHeight="1" x14ac:dyDescent="0.25">
      <c r="A102" s="260"/>
      <c r="B102" s="261"/>
      <c r="C102" s="262"/>
      <c r="D102" s="275">
        <v>4125</v>
      </c>
      <c r="E102" s="276"/>
      <c r="F102" s="277"/>
      <c r="G102" s="408" t="s">
        <v>40</v>
      </c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10"/>
      <c r="X102" s="97">
        <f>X435</f>
        <v>54000</v>
      </c>
      <c r="Y102" s="98"/>
      <c r="Z102" s="98"/>
      <c r="AA102" s="98"/>
      <c r="AB102" s="98"/>
      <c r="AC102" s="99"/>
      <c r="AD102" s="97">
        <f>AD435</f>
        <v>15133.67</v>
      </c>
      <c r="AE102" s="98"/>
      <c r="AF102" s="98"/>
      <c r="AG102" s="98"/>
      <c r="AH102" s="98"/>
      <c r="AI102" s="99"/>
      <c r="AJ102" s="88">
        <f t="shared" si="3"/>
        <v>28.025314814814816</v>
      </c>
      <c r="AK102" s="89"/>
    </row>
    <row r="103" spans="1:38" ht="20.100000000000001" customHeight="1" x14ac:dyDescent="0.25">
      <c r="A103" s="260"/>
      <c r="B103" s="261"/>
      <c r="C103" s="262"/>
      <c r="D103" s="275">
        <v>4126</v>
      </c>
      <c r="E103" s="276"/>
      <c r="F103" s="277"/>
      <c r="G103" s="408" t="s">
        <v>41</v>
      </c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10"/>
      <c r="X103" s="97">
        <f>X388</f>
        <v>130400</v>
      </c>
      <c r="Y103" s="98"/>
      <c r="Z103" s="98"/>
      <c r="AA103" s="98"/>
      <c r="AB103" s="98"/>
      <c r="AC103" s="99"/>
      <c r="AD103" s="97">
        <f>AD388</f>
        <v>130256.31</v>
      </c>
      <c r="AE103" s="98"/>
      <c r="AF103" s="98"/>
      <c r="AG103" s="98"/>
      <c r="AH103" s="98"/>
      <c r="AI103" s="99"/>
      <c r="AJ103" s="88">
        <f t="shared" si="3"/>
        <v>99.889808282208591</v>
      </c>
      <c r="AK103" s="89"/>
    </row>
    <row r="104" spans="1:38" ht="20.100000000000001" customHeight="1" x14ac:dyDescent="0.25">
      <c r="A104" s="297"/>
      <c r="B104" s="298"/>
      <c r="C104" s="299"/>
      <c r="D104" s="110">
        <v>4127</v>
      </c>
      <c r="E104" s="111"/>
      <c r="F104" s="112"/>
      <c r="G104" s="113" t="s">
        <v>42</v>
      </c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5"/>
      <c r="X104" s="116">
        <f>X190+X436+X666+X712+X760+X853+X898+X943+X988+X1033+X1078</f>
        <v>180800</v>
      </c>
      <c r="Y104" s="117"/>
      <c r="Z104" s="117"/>
      <c r="AA104" s="117"/>
      <c r="AB104" s="117"/>
      <c r="AC104" s="118"/>
      <c r="AD104" s="116">
        <f>AD190+AD436+AD666+AD712+AD760+AD853+AD898+AD943+AD988+AD1033+AD1078</f>
        <v>165382.44999999998</v>
      </c>
      <c r="AE104" s="117"/>
      <c r="AF104" s="117"/>
      <c r="AG104" s="117"/>
      <c r="AH104" s="117"/>
      <c r="AI104" s="118"/>
      <c r="AJ104" s="88">
        <f t="shared" si="3"/>
        <v>91.472594026548663</v>
      </c>
      <c r="AK104" s="89"/>
    </row>
    <row r="105" spans="1:38" ht="24.95" customHeight="1" x14ac:dyDescent="0.25">
      <c r="A105" s="258">
        <v>413</v>
      </c>
      <c r="B105" s="259"/>
      <c r="C105" s="250"/>
      <c r="D105" s="417"/>
      <c r="E105" s="302"/>
      <c r="F105" s="172"/>
      <c r="G105" s="418" t="s">
        <v>43</v>
      </c>
      <c r="H105" s="419"/>
      <c r="I105" s="419"/>
      <c r="J105" s="419"/>
      <c r="K105" s="419"/>
      <c r="L105" s="419"/>
      <c r="M105" s="419"/>
      <c r="N105" s="419"/>
      <c r="O105" s="419"/>
      <c r="P105" s="419"/>
      <c r="Q105" s="419"/>
      <c r="R105" s="419"/>
      <c r="S105" s="419"/>
      <c r="T105" s="419"/>
      <c r="U105" s="419"/>
      <c r="V105" s="419"/>
      <c r="W105" s="420"/>
      <c r="X105" s="83">
        <f>SUM(X106:AC110)</f>
        <v>2679000</v>
      </c>
      <c r="Y105" s="84"/>
      <c r="Z105" s="84"/>
      <c r="AA105" s="84"/>
      <c r="AB105" s="84"/>
      <c r="AC105" s="85"/>
      <c r="AD105" s="83">
        <f>SUM(AD106:AI110)</f>
        <v>2505516.81</v>
      </c>
      <c r="AE105" s="84"/>
      <c r="AF105" s="84"/>
      <c r="AG105" s="84"/>
      <c r="AH105" s="84"/>
      <c r="AI105" s="85"/>
      <c r="AJ105" s="86">
        <f t="shared" si="3"/>
        <v>93.524330347144456</v>
      </c>
      <c r="AK105" s="87"/>
    </row>
    <row r="106" spans="1:38" ht="20.100000000000001" customHeight="1" x14ac:dyDescent="0.25">
      <c r="A106" s="260"/>
      <c r="B106" s="261"/>
      <c r="C106" s="262"/>
      <c r="D106" s="275">
        <v>4131</v>
      </c>
      <c r="E106" s="276"/>
      <c r="F106" s="277"/>
      <c r="G106" s="408" t="s">
        <v>44</v>
      </c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09"/>
      <c r="V106" s="409"/>
      <c r="W106" s="410"/>
      <c r="X106" s="272">
        <f>X192+X238+X289+X314+X338+X364+X390+X438+X526+X576+X620+X668+X714+X762+X809+X855+X900+X945+X990+X1035+X1080+X1125+X1170+X1216+X1261+X1306+X1329+X1353+X1399+X1445+X1491+X1537</f>
        <v>348100</v>
      </c>
      <c r="Y106" s="273"/>
      <c r="Z106" s="273"/>
      <c r="AA106" s="273"/>
      <c r="AB106" s="273"/>
      <c r="AC106" s="274"/>
      <c r="AD106" s="272">
        <f>AD192+AD238+AD289+AD314+AD338+AD364+AD390+AD438+AD526+AD576+AD620+AD668+AD714+AD762+AD809+AD855+AD900+AD945+AD990+AD1035+AD1080+AD1125+AD1170+AD1216+AD1261+AD1306+AD1329+AD1353+AD1399+AD1445+AD1491+AD1537</f>
        <v>292786.77999999997</v>
      </c>
      <c r="AE106" s="273"/>
      <c r="AF106" s="273"/>
      <c r="AG106" s="273"/>
      <c r="AH106" s="273"/>
      <c r="AI106" s="274"/>
      <c r="AJ106" s="88">
        <f t="shared" si="3"/>
        <v>84.109962654409642</v>
      </c>
      <c r="AK106" s="89"/>
    </row>
    <row r="107" spans="1:38" ht="20.100000000000001" customHeight="1" x14ac:dyDescent="0.25">
      <c r="A107" s="260"/>
      <c r="B107" s="261"/>
      <c r="C107" s="262"/>
      <c r="D107" s="229">
        <v>4132</v>
      </c>
      <c r="E107" s="230"/>
      <c r="F107" s="231"/>
      <c r="G107" s="94" t="s">
        <v>158</v>
      </c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6"/>
      <c r="X107" s="272">
        <f>X621+X669+X763</f>
        <v>14050</v>
      </c>
      <c r="Y107" s="273"/>
      <c r="Z107" s="273"/>
      <c r="AA107" s="273"/>
      <c r="AB107" s="273"/>
      <c r="AC107" s="274"/>
      <c r="AD107" s="272">
        <f>AD621+AD669+AD763</f>
        <v>12026.720000000001</v>
      </c>
      <c r="AE107" s="273"/>
      <c r="AF107" s="273"/>
      <c r="AG107" s="273"/>
      <c r="AH107" s="273"/>
      <c r="AI107" s="274"/>
      <c r="AJ107" s="88">
        <f>AD107/X107*100</f>
        <v>85.599430604982217</v>
      </c>
      <c r="AK107" s="89"/>
    </row>
    <row r="108" spans="1:38" ht="20.100000000000001" customHeight="1" x14ac:dyDescent="0.25">
      <c r="A108" s="260"/>
      <c r="B108" s="261"/>
      <c r="C108" s="262"/>
      <c r="D108" s="275">
        <v>4133</v>
      </c>
      <c r="E108" s="276"/>
      <c r="F108" s="277"/>
      <c r="G108" s="408" t="s">
        <v>45</v>
      </c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410"/>
      <c r="X108" s="97">
        <f>X193+X239+X290+X315+X339+X365+X391+X439+X527+X577++X622+X670+X715+X764+X810+X856+X901+X946+X991+X1036+X1081+X1126+X1171+X1217+X1262+X1307+X1330+X1354+X1400+X1446+X1492+X1538</f>
        <v>379550</v>
      </c>
      <c r="Y108" s="98"/>
      <c r="Z108" s="98"/>
      <c r="AA108" s="98"/>
      <c r="AB108" s="98"/>
      <c r="AC108" s="99"/>
      <c r="AD108" s="97">
        <f>AD193+AD239+AD290+AD315+AD339+AD365+AD391+AD439+AD527+AD577++AD622+AD670+AD715+AD764+AD810+AD856+AD901+AD946+AD991+AD1036+AD1081+AD1126+AD1171+AD1217+AD1262+AD1307+AD1330+AD1354+AD1400+AD1446+AD1492+AD1538</f>
        <v>300424.56</v>
      </c>
      <c r="AE108" s="98"/>
      <c r="AF108" s="98"/>
      <c r="AG108" s="98"/>
      <c r="AH108" s="98"/>
      <c r="AI108" s="99"/>
      <c r="AJ108" s="88">
        <f t="shared" si="3"/>
        <v>79.152828349361087</v>
      </c>
      <c r="AK108" s="89"/>
    </row>
    <row r="109" spans="1:38" ht="20.100000000000001" customHeight="1" x14ac:dyDescent="0.25">
      <c r="A109" s="260"/>
      <c r="B109" s="261"/>
      <c r="C109" s="262"/>
      <c r="D109" s="275">
        <v>4134</v>
      </c>
      <c r="E109" s="276"/>
      <c r="F109" s="277"/>
      <c r="G109" s="408" t="s">
        <v>46</v>
      </c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409"/>
      <c r="V109" s="409"/>
      <c r="W109" s="410"/>
      <c r="X109" s="97">
        <f>X440+X671+X716+X765+X857+X902+X992+X1037+X1082+X1355+X1539</f>
        <v>1744500</v>
      </c>
      <c r="Y109" s="98"/>
      <c r="Z109" s="98"/>
      <c r="AA109" s="98"/>
      <c r="AB109" s="98"/>
      <c r="AC109" s="99"/>
      <c r="AD109" s="97">
        <f>AD440+AD671+AD716+AD765+AD857+AD902+AD992+AD1037+AD1082+AD1355+AD1539</f>
        <v>1717409.23</v>
      </c>
      <c r="AE109" s="98"/>
      <c r="AF109" s="98"/>
      <c r="AG109" s="98"/>
      <c r="AH109" s="98"/>
      <c r="AI109" s="99"/>
      <c r="AJ109" s="88">
        <f t="shared" si="3"/>
        <v>98.447075379764968</v>
      </c>
      <c r="AK109" s="89"/>
    </row>
    <row r="110" spans="1:38" ht="20.100000000000001" customHeight="1" x14ac:dyDescent="0.25">
      <c r="A110" s="260"/>
      <c r="B110" s="261"/>
      <c r="C110" s="262"/>
      <c r="D110" s="275">
        <v>4135</v>
      </c>
      <c r="E110" s="276"/>
      <c r="F110" s="277"/>
      <c r="G110" s="408" t="s">
        <v>47</v>
      </c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  <c r="S110" s="409"/>
      <c r="T110" s="409"/>
      <c r="U110" s="409"/>
      <c r="V110" s="409"/>
      <c r="W110" s="410"/>
      <c r="X110" s="508">
        <f>X717+X766+X858+X1356</f>
        <v>192800</v>
      </c>
      <c r="Y110" s="509"/>
      <c r="Z110" s="509"/>
      <c r="AA110" s="509"/>
      <c r="AB110" s="509"/>
      <c r="AC110" s="510"/>
      <c r="AD110" s="508">
        <f>AD717+AD766+AD858+AD1356</f>
        <v>182869.52000000002</v>
      </c>
      <c r="AE110" s="509"/>
      <c r="AF110" s="509"/>
      <c r="AG110" s="509"/>
      <c r="AH110" s="509"/>
      <c r="AI110" s="510"/>
      <c r="AJ110" s="233">
        <f t="shared" si="3"/>
        <v>94.849336099585074</v>
      </c>
      <c r="AK110" s="234"/>
    </row>
    <row r="111" spans="1:38" ht="24.95" customHeight="1" x14ac:dyDescent="0.25">
      <c r="A111" s="258">
        <v>414</v>
      </c>
      <c r="B111" s="259"/>
      <c r="C111" s="250"/>
      <c r="D111" s="417"/>
      <c r="E111" s="302"/>
      <c r="F111" s="172"/>
      <c r="G111" s="418" t="s">
        <v>48</v>
      </c>
      <c r="H111" s="419"/>
      <c r="I111" s="419"/>
      <c r="J111" s="419"/>
      <c r="K111" s="419"/>
      <c r="L111" s="419"/>
      <c r="M111" s="419"/>
      <c r="N111" s="419"/>
      <c r="O111" s="419"/>
      <c r="P111" s="419"/>
      <c r="Q111" s="419"/>
      <c r="R111" s="419"/>
      <c r="S111" s="419"/>
      <c r="T111" s="419"/>
      <c r="U111" s="419"/>
      <c r="V111" s="419"/>
      <c r="W111" s="420"/>
      <c r="X111" s="83">
        <f>SUM(X112:AC120)</f>
        <v>2157600</v>
      </c>
      <c r="Y111" s="84"/>
      <c r="Z111" s="84"/>
      <c r="AA111" s="84"/>
      <c r="AB111" s="84"/>
      <c r="AC111" s="85"/>
      <c r="AD111" s="83">
        <f>SUM(AD112:AI120)</f>
        <v>1862671.2399999998</v>
      </c>
      <c r="AE111" s="84"/>
      <c r="AF111" s="84"/>
      <c r="AG111" s="84"/>
      <c r="AH111" s="84"/>
      <c r="AI111" s="85"/>
      <c r="AJ111" s="86">
        <f t="shared" si="3"/>
        <v>86.330702632554676</v>
      </c>
      <c r="AK111" s="87"/>
    </row>
    <row r="112" spans="1:38" ht="20.100000000000001" customHeight="1" x14ac:dyDescent="0.25">
      <c r="A112" s="260"/>
      <c r="B112" s="261"/>
      <c r="C112" s="262"/>
      <c r="D112" s="275">
        <v>4141</v>
      </c>
      <c r="E112" s="276"/>
      <c r="F112" s="277"/>
      <c r="G112" s="408" t="s">
        <v>49</v>
      </c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409"/>
      <c r="V112" s="409"/>
      <c r="W112" s="410"/>
      <c r="X112" s="272">
        <f>X195+X241+X292+X317+X341+X367+X393+X442+X529+X579+X624+X673+X719+X768+X812+X860+X904+X948+X994+X1128+X1173+X1219+X1264+X1309+X1332+X1358+X1402+X1448+X1494+X1541</f>
        <v>132500</v>
      </c>
      <c r="Y112" s="273"/>
      <c r="Z112" s="273"/>
      <c r="AA112" s="273"/>
      <c r="AB112" s="273"/>
      <c r="AC112" s="274"/>
      <c r="AD112" s="272">
        <f>AD195+AD241+AD292+AD317+AD341+AD367+AD393+AD442+AD529+AD579+AD624+AD673+AD719+AD768+AD812+AD860+AD904+AD948+AD994+AD1128+AD1173+AD1219+AD1264+AD1309+AD1332+AD1358+AD1402+AD1448+AD1494+AD1541</f>
        <v>110199.35999999999</v>
      </c>
      <c r="AE112" s="273"/>
      <c r="AF112" s="273"/>
      <c r="AG112" s="273"/>
      <c r="AH112" s="273"/>
      <c r="AI112" s="274"/>
      <c r="AJ112" s="88">
        <f t="shared" si="3"/>
        <v>83.169328301886779</v>
      </c>
      <c r="AK112" s="89"/>
    </row>
    <row r="113" spans="1:37" ht="20.100000000000001" customHeight="1" x14ac:dyDescent="0.25">
      <c r="A113" s="260"/>
      <c r="B113" s="261"/>
      <c r="C113" s="262"/>
      <c r="D113" s="275">
        <v>4142</v>
      </c>
      <c r="E113" s="276"/>
      <c r="F113" s="277"/>
      <c r="G113" s="408" t="s">
        <v>50</v>
      </c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09"/>
      <c r="U113" s="409"/>
      <c r="V113" s="409"/>
      <c r="W113" s="410"/>
      <c r="X113" s="97">
        <f>X196+X394</f>
        <v>31000</v>
      </c>
      <c r="Y113" s="98"/>
      <c r="Z113" s="98"/>
      <c r="AA113" s="98"/>
      <c r="AB113" s="98"/>
      <c r="AC113" s="99"/>
      <c r="AD113" s="97">
        <f>AD196+AD394</f>
        <v>30806.54</v>
      </c>
      <c r="AE113" s="98"/>
      <c r="AF113" s="98"/>
      <c r="AG113" s="98"/>
      <c r="AH113" s="98"/>
      <c r="AI113" s="99"/>
      <c r="AJ113" s="88">
        <f t="shared" si="3"/>
        <v>99.375935483870975</v>
      </c>
      <c r="AK113" s="89"/>
    </row>
    <row r="114" spans="1:37" ht="20.100000000000001" customHeight="1" x14ac:dyDescent="0.25">
      <c r="A114" s="260"/>
      <c r="B114" s="261"/>
      <c r="C114" s="262"/>
      <c r="D114" s="275">
        <v>4143</v>
      </c>
      <c r="E114" s="276"/>
      <c r="F114" s="277"/>
      <c r="G114" s="408" t="s">
        <v>51</v>
      </c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409"/>
      <c r="U114" s="409"/>
      <c r="V114" s="409"/>
      <c r="W114" s="410"/>
      <c r="X114" s="97">
        <f>X197+X242+X293+X342+X368+X395+X443+X530+X580+X625+X674+X720+X769+X813+X861+X905+X949+X995+X1039+X1084+X1129+X1174+X1220+X1265+X1310+X1333+X1359+X1403+X1449+X1495+X1542</f>
        <v>302200</v>
      </c>
      <c r="Y114" s="98"/>
      <c r="Z114" s="98"/>
      <c r="AA114" s="98"/>
      <c r="AB114" s="98"/>
      <c r="AC114" s="99"/>
      <c r="AD114" s="97">
        <f>AD197+AD242+AD293+AD342+AD368+AD395+AD443+AD530+AD580+AD625+AD674+AD720+AD769+AD813+AD861+AD905+AD949+AD995+AD1039+AD1084+AD1129+AD1174+AD1220+AD1265+AD1310+AD1333+AD1359+AD1403+AD1449+AD1495+AD1542</f>
        <v>274635.14</v>
      </c>
      <c r="AE114" s="98"/>
      <c r="AF114" s="98"/>
      <c r="AG114" s="98"/>
      <c r="AH114" s="98"/>
      <c r="AI114" s="99"/>
      <c r="AJ114" s="88">
        <f t="shared" si="3"/>
        <v>90.878603573792191</v>
      </c>
      <c r="AK114" s="89"/>
    </row>
    <row r="115" spans="1:37" ht="20.100000000000001" customHeight="1" x14ac:dyDescent="0.25">
      <c r="A115" s="260"/>
      <c r="B115" s="261"/>
      <c r="C115" s="262"/>
      <c r="D115" s="275">
        <v>4144</v>
      </c>
      <c r="E115" s="276"/>
      <c r="F115" s="277"/>
      <c r="G115" s="408" t="s">
        <v>52</v>
      </c>
      <c r="H115" s="409"/>
      <c r="I115" s="409"/>
      <c r="J115" s="409"/>
      <c r="K115" s="409"/>
      <c r="L115" s="409"/>
      <c r="M115" s="409"/>
      <c r="N115" s="409"/>
      <c r="O115" s="409"/>
      <c r="P115" s="409"/>
      <c r="Q115" s="409"/>
      <c r="R115" s="409"/>
      <c r="S115" s="409"/>
      <c r="T115" s="409"/>
      <c r="U115" s="409"/>
      <c r="V115" s="409"/>
      <c r="W115" s="410"/>
      <c r="X115" s="97">
        <f>X444</f>
        <v>59000</v>
      </c>
      <c r="Y115" s="98"/>
      <c r="Z115" s="98"/>
      <c r="AA115" s="98"/>
      <c r="AB115" s="98"/>
      <c r="AC115" s="99"/>
      <c r="AD115" s="97">
        <f>AD444</f>
        <v>58906.91</v>
      </c>
      <c r="AE115" s="98"/>
      <c r="AF115" s="98"/>
      <c r="AG115" s="98"/>
      <c r="AH115" s="98"/>
      <c r="AI115" s="99"/>
      <c r="AJ115" s="88">
        <f t="shared" si="3"/>
        <v>99.842220338983054</v>
      </c>
      <c r="AK115" s="89"/>
    </row>
    <row r="116" spans="1:37" ht="20.100000000000001" customHeight="1" x14ac:dyDescent="0.25">
      <c r="A116" s="260"/>
      <c r="B116" s="261"/>
      <c r="C116" s="262"/>
      <c r="D116" s="229">
        <v>4145</v>
      </c>
      <c r="E116" s="230"/>
      <c r="F116" s="231"/>
      <c r="G116" s="94" t="s">
        <v>166</v>
      </c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6"/>
      <c r="X116" s="97">
        <f>X721+X770+X862+X950+X996</f>
        <v>42000</v>
      </c>
      <c r="Y116" s="98"/>
      <c r="Z116" s="98"/>
      <c r="AA116" s="98"/>
      <c r="AB116" s="98"/>
      <c r="AC116" s="99"/>
      <c r="AD116" s="97">
        <f>AD721+AD770+AD862+AD950+AD996</f>
        <v>13912.5</v>
      </c>
      <c r="AE116" s="98"/>
      <c r="AF116" s="98"/>
      <c r="AG116" s="98"/>
      <c r="AH116" s="98"/>
      <c r="AI116" s="99"/>
      <c r="AJ116" s="88">
        <f>AD116/X116*100</f>
        <v>33.125</v>
      </c>
      <c r="AK116" s="89"/>
    </row>
    <row r="117" spans="1:37" ht="20.100000000000001" customHeight="1" x14ac:dyDescent="0.25">
      <c r="A117" s="260"/>
      <c r="B117" s="261"/>
      <c r="C117" s="262"/>
      <c r="D117" s="275">
        <v>4146</v>
      </c>
      <c r="E117" s="276"/>
      <c r="F117" s="277"/>
      <c r="G117" s="408" t="s">
        <v>53</v>
      </c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09"/>
      <c r="V117" s="409"/>
      <c r="W117" s="410"/>
      <c r="X117" s="97">
        <f>X1404+X343+X531+X906</f>
        <v>108000</v>
      </c>
      <c r="Y117" s="98"/>
      <c r="Z117" s="98"/>
      <c r="AA117" s="98"/>
      <c r="AB117" s="98"/>
      <c r="AC117" s="99"/>
      <c r="AD117" s="97">
        <f>AD1404+AD343+AD531+AD906</f>
        <v>105525.09</v>
      </c>
      <c r="AE117" s="98"/>
      <c r="AF117" s="98"/>
      <c r="AG117" s="98"/>
      <c r="AH117" s="98"/>
      <c r="AI117" s="99"/>
      <c r="AJ117" s="88">
        <f t="shared" si="3"/>
        <v>97.708416666666665</v>
      </c>
      <c r="AK117" s="89"/>
    </row>
    <row r="118" spans="1:37" ht="20.100000000000001" customHeight="1" x14ac:dyDescent="0.25">
      <c r="A118" s="260"/>
      <c r="B118" s="261"/>
      <c r="C118" s="262"/>
      <c r="D118" s="275">
        <v>4147</v>
      </c>
      <c r="E118" s="276"/>
      <c r="F118" s="277"/>
      <c r="G118" s="408" t="s">
        <v>54</v>
      </c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409"/>
      <c r="S118" s="409"/>
      <c r="T118" s="409"/>
      <c r="U118" s="409"/>
      <c r="V118" s="409"/>
      <c r="W118" s="410"/>
      <c r="X118" s="97">
        <f>X198++X344+X771+X814+X1130+X997+X1175+X1221+X1266</f>
        <v>146000</v>
      </c>
      <c r="Y118" s="98"/>
      <c r="Z118" s="98"/>
      <c r="AA118" s="98"/>
      <c r="AB118" s="98"/>
      <c r="AC118" s="99"/>
      <c r="AD118" s="97">
        <f>AD198++AD344+AD771+AD814+AD1130+AD997+AD1175+AD1221+AD1266</f>
        <v>66471.37</v>
      </c>
      <c r="AE118" s="98"/>
      <c r="AF118" s="98"/>
      <c r="AG118" s="98"/>
      <c r="AH118" s="98"/>
      <c r="AI118" s="99"/>
      <c r="AJ118" s="88">
        <f t="shared" si="3"/>
        <v>45.528335616438355</v>
      </c>
      <c r="AK118" s="89"/>
    </row>
    <row r="119" spans="1:37" ht="20.100000000000001" customHeight="1" x14ac:dyDescent="0.25">
      <c r="A119" s="260"/>
      <c r="B119" s="261"/>
      <c r="C119" s="262"/>
      <c r="D119" s="275">
        <v>4148</v>
      </c>
      <c r="E119" s="276"/>
      <c r="F119" s="277"/>
      <c r="G119" s="408" t="s">
        <v>55</v>
      </c>
      <c r="H119" s="409"/>
      <c r="I119" s="409"/>
      <c r="J119" s="409"/>
      <c r="K119" s="409"/>
      <c r="L119" s="409"/>
      <c r="M119" s="409"/>
      <c r="N119" s="409"/>
      <c r="O119" s="409"/>
      <c r="P119" s="409"/>
      <c r="Q119" s="409"/>
      <c r="R119" s="409"/>
      <c r="S119" s="409"/>
      <c r="T119" s="409"/>
      <c r="U119" s="409"/>
      <c r="V119" s="409"/>
      <c r="W119" s="410"/>
      <c r="X119" s="272">
        <f>X243+X294+X318+X345+X369+X396+X445+X675+X772+X863+X907+X951+X998+X1131+X1176+X1222+X1267+X1311+X1334+X1360+X1405+X1450+X1496+X1543</f>
        <v>41350</v>
      </c>
      <c r="Y119" s="273"/>
      <c r="Z119" s="273"/>
      <c r="AA119" s="273"/>
      <c r="AB119" s="273"/>
      <c r="AC119" s="274"/>
      <c r="AD119" s="272">
        <f>AD243+AD294+AD318+AD345+AD369+AD396+AD445+AD675+AD772+AD863+AD907+AD951+AD998+AD1131+AD1176+AD1222+AD1267+AD1311+AD1334+AD1360+AD1405+AD1450+AD1496+AD1543</f>
        <v>10851.66</v>
      </c>
      <c r="AE119" s="273"/>
      <c r="AF119" s="273"/>
      <c r="AG119" s="273"/>
      <c r="AH119" s="273"/>
      <c r="AI119" s="274"/>
      <c r="AJ119" s="88">
        <f t="shared" si="3"/>
        <v>26.243434099153568</v>
      </c>
      <c r="AK119" s="89"/>
    </row>
    <row r="120" spans="1:37" ht="20.100000000000001" customHeight="1" x14ac:dyDescent="0.25">
      <c r="A120" s="297"/>
      <c r="B120" s="298"/>
      <c r="C120" s="299"/>
      <c r="D120" s="110">
        <v>4149</v>
      </c>
      <c r="E120" s="111"/>
      <c r="F120" s="112"/>
      <c r="G120" s="113" t="s">
        <v>56</v>
      </c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5"/>
      <c r="X120" s="361">
        <f>X199+X244+X295+X319+X346+X370+X397+X446+X532+X581+X626+X676+X722+X773+X815+X864+X908+X952+X999+X1040+X1132+X1177+X1223+X1268+X1312+X1335+X1361+X1406+X1451+X1544</f>
        <v>1295550</v>
      </c>
      <c r="Y120" s="362"/>
      <c r="Z120" s="362"/>
      <c r="AA120" s="362"/>
      <c r="AB120" s="362"/>
      <c r="AC120" s="363"/>
      <c r="AD120" s="361">
        <f>AD199+AD244+AD295+AD319+AD346+AD370+AD397+AD446+AD532+AD581+AD626+AD676+AD722+AD773+AD815+AD864+AD908+AD952+AD999+AD1040+AD1132+AD1177+AD1223+AD1268+AD1312+AD1335+AD1361+AD1406+AD1451+AD1544</f>
        <v>1191362.6699999997</v>
      </c>
      <c r="AE120" s="362"/>
      <c r="AF120" s="362"/>
      <c r="AG120" s="362"/>
      <c r="AH120" s="362"/>
      <c r="AI120" s="363"/>
      <c r="AJ120" s="88">
        <f t="shared" si="3"/>
        <v>91.958061827023258</v>
      </c>
      <c r="AK120" s="89"/>
    </row>
    <row r="121" spans="1:37" ht="24.95" customHeight="1" x14ac:dyDescent="0.25">
      <c r="A121" s="258">
        <v>415</v>
      </c>
      <c r="B121" s="259"/>
      <c r="C121" s="250"/>
      <c r="D121" s="417"/>
      <c r="E121" s="302"/>
      <c r="F121" s="172"/>
      <c r="G121" s="418" t="s">
        <v>57</v>
      </c>
      <c r="H121" s="419"/>
      <c r="I121" s="419"/>
      <c r="J121" s="419"/>
      <c r="K121" s="419"/>
      <c r="L121" s="419"/>
      <c r="M121" s="419"/>
      <c r="N121" s="419"/>
      <c r="O121" s="419"/>
      <c r="P121" s="419"/>
      <c r="Q121" s="419"/>
      <c r="R121" s="419"/>
      <c r="S121" s="419"/>
      <c r="T121" s="419"/>
      <c r="U121" s="419"/>
      <c r="V121" s="419"/>
      <c r="W121" s="420"/>
      <c r="X121" s="83">
        <f>SUM(X122:AC125)</f>
        <v>1171200</v>
      </c>
      <c r="Y121" s="84"/>
      <c r="Z121" s="84"/>
      <c r="AA121" s="84"/>
      <c r="AB121" s="84"/>
      <c r="AC121" s="85"/>
      <c r="AD121" s="83">
        <f>SUM(AD122:AI125)</f>
        <v>1111874.93</v>
      </c>
      <c r="AE121" s="84"/>
      <c r="AF121" s="84"/>
      <c r="AG121" s="84"/>
      <c r="AH121" s="84"/>
      <c r="AI121" s="85"/>
      <c r="AJ121" s="86">
        <f t="shared" si="3"/>
        <v>94.934676400273219</v>
      </c>
      <c r="AK121" s="87"/>
    </row>
    <row r="122" spans="1:37" ht="20.100000000000001" customHeight="1" x14ac:dyDescent="0.25">
      <c r="A122" s="260"/>
      <c r="B122" s="261"/>
      <c r="C122" s="262"/>
      <c r="D122" s="275">
        <v>4151</v>
      </c>
      <c r="E122" s="276"/>
      <c r="F122" s="277"/>
      <c r="G122" s="408" t="s">
        <v>121</v>
      </c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R122" s="409"/>
      <c r="S122" s="409"/>
      <c r="T122" s="409"/>
      <c r="U122" s="409"/>
      <c r="V122" s="409"/>
      <c r="W122" s="410"/>
      <c r="X122" s="97">
        <f>X1270</f>
        <v>600000</v>
      </c>
      <c r="Y122" s="98"/>
      <c r="Z122" s="98"/>
      <c r="AA122" s="98"/>
      <c r="AB122" s="98"/>
      <c r="AC122" s="99"/>
      <c r="AD122" s="97">
        <f>AD1270</f>
        <v>599630.84</v>
      </c>
      <c r="AE122" s="98"/>
      <c r="AF122" s="98"/>
      <c r="AG122" s="98"/>
      <c r="AH122" s="98"/>
      <c r="AI122" s="99"/>
      <c r="AJ122" s="88">
        <f t="shared" si="3"/>
        <v>99.938473333333334</v>
      </c>
      <c r="AK122" s="89"/>
    </row>
    <row r="123" spans="1:37" ht="20.100000000000001" customHeight="1" x14ac:dyDescent="0.25">
      <c r="A123" s="260"/>
      <c r="B123" s="261"/>
      <c r="C123" s="262"/>
      <c r="D123" s="275">
        <v>4152</v>
      </c>
      <c r="E123" s="276"/>
      <c r="F123" s="277"/>
      <c r="G123" s="408" t="s">
        <v>58</v>
      </c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09"/>
      <c r="U123" s="409"/>
      <c r="V123" s="409"/>
      <c r="W123" s="410"/>
      <c r="X123" s="97">
        <f>X775+X1042+X1363+X1546</f>
        <v>290000</v>
      </c>
      <c r="Y123" s="98"/>
      <c r="Z123" s="98"/>
      <c r="AA123" s="98"/>
      <c r="AB123" s="98"/>
      <c r="AC123" s="99"/>
      <c r="AD123" s="97">
        <f>AD775+AD1042+AD1363+AD1546</f>
        <v>279761.09999999998</v>
      </c>
      <c r="AE123" s="98"/>
      <c r="AF123" s="98"/>
      <c r="AG123" s="98"/>
      <c r="AH123" s="98"/>
      <c r="AI123" s="99"/>
      <c r="AJ123" s="88">
        <f t="shared" si="3"/>
        <v>96.469344827586198</v>
      </c>
      <c r="AK123" s="89"/>
    </row>
    <row r="124" spans="1:37" ht="20.100000000000001" customHeight="1" x14ac:dyDescent="0.25">
      <c r="A124" s="260"/>
      <c r="B124" s="261"/>
      <c r="C124" s="262"/>
      <c r="D124" s="275">
        <v>4153</v>
      </c>
      <c r="E124" s="276"/>
      <c r="F124" s="277"/>
      <c r="G124" s="408" t="s">
        <v>59</v>
      </c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  <c r="T124" s="409"/>
      <c r="U124" s="409"/>
      <c r="V124" s="409"/>
      <c r="W124" s="410"/>
      <c r="X124" s="97">
        <f>X678+X776+X866+X954+X1001+X1043+X1134+X1271+X1364+X1453+X1547</f>
        <v>143500</v>
      </c>
      <c r="Y124" s="98"/>
      <c r="Z124" s="98"/>
      <c r="AA124" s="98"/>
      <c r="AB124" s="98"/>
      <c r="AC124" s="99"/>
      <c r="AD124" s="97">
        <f>AD678+AD776+AD866+AD954+AD1001+AD1043+AD1134+AD1271+AD1364+AD1453+AD1547</f>
        <v>106510.89000000001</v>
      </c>
      <c r="AE124" s="98"/>
      <c r="AF124" s="98"/>
      <c r="AG124" s="98"/>
      <c r="AH124" s="98"/>
      <c r="AI124" s="99"/>
      <c r="AJ124" s="88">
        <f t="shared" si="3"/>
        <v>74.22361672473869</v>
      </c>
      <c r="AK124" s="89"/>
    </row>
    <row r="125" spans="1:37" ht="20.100000000000001" customHeight="1" x14ac:dyDescent="0.25">
      <c r="A125" s="297"/>
      <c r="B125" s="298"/>
      <c r="C125" s="299"/>
      <c r="D125" s="110">
        <v>4154</v>
      </c>
      <c r="E125" s="111"/>
      <c r="F125" s="112"/>
      <c r="G125" s="113" t="s">
        <v>60</v>
      </c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5"/>
      <c r="X125" s="361">
        <f>X1365+X1548</f>
        <v>137700</v>
      </c>
      <c r="Y125" s="362"/>
      <c r="Z125" s="362"/>
      <c r="AA125" s="362"/>
      <c r="AB125" s="362"/>
      <c r="AC125" s="363"/>
      <c r="AD125" s="361">
        <f>AD1365+AD1548</f>
        <v>125972.1</v>
      </c>
      <c r="AE125" s="362"/>
      <c r="AF125" s="362"/>
      <c r="AG125" s="362"/>
      <c r="AH125" s="362"/>
      <c r="AI125" s="363"/>
      <c r="AJ125" s="88">
        <f t="shared" si="3"/>
        <v>91.483006535947723</v>
      </c>
      <c r="AK125" s="89"/>
    </row>
    <row r="126" spans="1:37" ht="24.95" customHeight="1" x14ac:dyDescent="0.25">
      <c r="A126" s="258">
        <v>416</v>
      </c>
      <c r="B126" s="259"/>
      <c r="C126" s="250"/>
      <c r="D126" s="331"/>
      <c r="E126" s="332"/>
      <c r="F126" s="333"/>
      <c r="G126" s="236" t="s">
        <v>61</v>
      </c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8"/>
      <c r="X126" s="83">
        <f>X127+X128</f>
        <v>992400</v>
      </c>
      <c r="Y126" s="84"/>
      <c r="Z126" s="84"/>
      <c r="AA126" s="84"/>
      <c r="AB126" s="84"/>
      <c r="AC126" s="85"/>
      <c r="AD126" s="83">
        <f>AD127+AD128</f>
        <v>990247.35</v>
      </c>
      <c r="AE126" s="84"/>
      <c r="AF126" s="84"/>
      <c r="AG126" s="84"/>
      <c r="AH126" s="84"/>
      <c r="AI126" s="85"/>
      <c r="AJ126" s="86">
        <f t="shared" si="3"/>
        <v>99.78308645707375</v>
      </c>
      <c r="AK126" s="87"/>
    </row>
    <row r="127" spans="1:37" ht="20.100000000000001" customHeight="1" x14ac:dyDescent="0.25">
      <c r="A127" s="260"/>
      <c r="B127" s="261"/>
      <c r="C127" s="262"/>
      <c r="D127" s="229">
        <v>4161</v>
      </c>
      <c r="E127" s="230"/>
      <c r="F127" s="231"/>
      <c r="G127" s="94" t="s">
        <v>155</v>
      </c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6"/>
      <c r="X127" s="97">
        <f>X448</f>
        <v>286000</v>
      </c>
      <c r="Y127" s="98"/>
      <c r="Z127" s="98"/>
      <c r="AA127" s="98"/>
      <c r="AB127" s="98"/>
      <c r="AC127" s="99"/>
      <c r="AD127" s="97">
        <f>AD448</f>
        <v>285718.98</v>
      </c>
      <c r="AE127" s="98"/>
      <c r="AF127" s="98"/>
      <c r="AG127" s="98"/>
      <c r="AH127" s="98"/>
      <c r="AI127" s="99"/>
      <c r="AJ127" s="88">
        <f>AD127/X127*100</f>
        <v>99.901741258741254</v>
      </c>
      <c r="AK127" s="89"/>
    </row>
    <row r="128" spans="1:37" ht="20.100000000000001" customHeight="1" x14ac:dyDescent="0.25">
      <c r="A128" s="297"/>
      <c r="B128" s="298"/>
      <c r="C128" s="299"/>
      <c r="D128" s="110">
        <v>4162</v>
      </c>
      <c r="E128" s="111"/>
      <c r="F128" s="112"/>
      <c r="G128" s="113" t="s">
        <v>62</v>
      </c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5"/>
      <c r="X128" s="116">
        <f>X449</f>
        <v>706400</v>
      </c>
      <c r="Y128" s="117"/>
      <c r="Z128" s="117"/>
      <c r="AA128" s="117"/>
      <c r="AB128" s="117"/>
      <c r="AC128" s="118"/>
      <c r="AD128" s="116">
        <f>AD449</f>
        <v>704528.37</v>
      </c>
      <c r="AE128" s="117"/>
      <c r="AF128" s="117"/>
      <c r="AG128" s="117"/>
      <c r="AH128" s="117"/>
      <c r="AI128" s="118"/>
      <c r="AJ128" s="88">
        <f t="shared" si="3"/>
        <v>99.735046715741788</v>
      </c>
      <c r="AK128" s="89"/>
    </row>
    <row r="129" spans="1:37" ht="24.95" customHeight="1" x14ac:dyDescent="0.25">
      <c r="A129" s="258">
        <v>417</v>
      </c>
      <c r="B129" s="259"/>
      <c r="C129" s="250"/>
      <c r="D129" s="331"/>
      <c r="E129" s="332"/>
      <c r="F129" s="333"/>
      <c r="G129" s="236" t="s">
        <v>63</v>
      </c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8"/>
      <c r="X129" s="83">
        <f>SUM(X130:AC130)</f>
        <v>87800</v>
      </c>
      <c r="Y129" s="84"/>
      <c r="Z129" s="84"/>
      <c r="AA129" s="84"/>
      <c r="AB129" s="84"/>
      <c r="AC129" s="85"/>
      <c r="AD129" s="497">
        <f>SUM(AD130:AI130)</f>
        <v>81825.539999999994</v>
      </c>
      <c r="AE129" s="84"/>
      <c r="AF129" s="84"/>
      <c r="AG129" s="84"/>
      <c r="AH129" s="84"/>
      <c r="AI129" s="85"/>
      <c r="AJ129" s="86">
        <f t="shared" si="3"/>
        <v>93.19537585421412</v>
      </c>
      <c r="AK129" s="87"/>
    </row>
    <row r="130" spans="1:37" ht="20.100000000000001" customHeight="1" x14ac:dyDescent="0.25">
      <c r="A130" s="297"/>
      <c r="B130" s="298"/>
      <c r="C130" s="299"/>
      <c r="D130" s="110">
        <v>4171</v>
      </c>
      <c r="E130" s="111"/>
      <c r="F130" s="112"/>
      <c r="G130" s="113" t="s">
        <v>64</v>
      </c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5"/>
      <c r="X130" s="116">
        <f>X817+X956+X1045+X1136+X1550</f>
        <v>87800</v>
      </c>
      <c r="Y130" s="117"/>
      <c r="Z130" s="117"/>
      <c r="AA130" s="117"/>
      <c r="AB130" s="117"/>
      <c r="AC130" s="118"/>
      <c r="AD130" s="116">
        <f>AD817+AD956+AD1045+AD1136+AD1550</f>
        <v>81825.539999999994</v>
      </c>
      <c r="AE130" s="117"/>
      <c r="AF130" s="117"/>
      <c r="AG130" s="117"/>
      <c r="AH130" s="117"/>
      <c r="AI130" s="118"/>
      <c r="AJ130" s="593">
        <f t="shared" si="3"/>
        <v>93.19537585421412</v>
      </c>
      <c r="AK130" s="594"/>
    </row>
    <row r="131" spans="1:37" ht="20.100000000000001" customHeight="1" x14ac:dyDescent="0.25">
      <c r="A131" s="67"/>
      <c r="B131" s="67"/>
      <c r="C131" s="67"/>
      <c r="D131" s="66"/>
      <c r="E131" s="66"/>
      <c r="F131" s="66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2"/>
      <c r="AK131" s="72"/>
    </row>
    <row r="132" spans="1:37" ht="20.100000000000001" customHeight="1" x14ac:dyDescent="0.25">
      <c r="A132" s="67"/>
      <c r="B132" s="67"/>
      <c r="C132" s="67"/>
      <c r="D132" s="66"/>
      <c r="E132" s="66"/>
      <c r="F132" s="66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2"/>
      <c r="AK132" s="72"/>
    </row>
    <row r="133" spans="1:37" ht="20.100000000000001" customHeight="1" x14ac:dyDescent="0.25">
      <c r="A133" s="67"/>
      <c r="B133" s="67"/>
      <c r="C133" s="67"/>
      <c r="D133" s="66"/>
      <c r="E133" s="66"/>
      <c r="F133" s="66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2"/>
      <c r="AK133" s="72"/>
    </row>
    <row r="134" spans="1:37" s="44" customFormat="1" ht="18" customHeight="1" x14ac:dyDescent="0.25">
      <c r="C134" s="45"/>
      <c r="D134" s="45"/>
      <c r="E134" s="45"/>
      <c r="F134" s="45"/>
      <c r="AJ134" s="617"/>
      <c r="AK134" s="617"/>
    </row>
    <row r="135" spans="1:37" ht="18" customHeight="1" x14ac:dyDescent="0.25">
      <c r="A135" s="334" t="s">
        <v>91</v>
      </c>
      <c r="B135" s="335"/>
      <c r="C135" s="336"/>
      <c r="D135" s="326" t="s">
        <v>4</v>
      </c>
      <c r="E135" s="326"/>
      <c r="F135" s="327"/>
      <c r="G135" s="383" t="s">
        <v>5</v>
      </c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7"/>
      <c r="X135" s="383" t="s">
        <v>199</v>
      </c>
      <c r="Y135" s="326"/>
      <c r="Z135" s="326"/>
      <c r="AA135" s="326"/>
      <c r="AB135" s="326"/>
      <c r="AC135" s="385"/>
      <c r="AD135" s="383" t="s">
        <v>200</v>
      </c>
      <c r="AE135" s="326"/>
      <c r="AF135" s="326"/>
      <c r="AG135" s="326"/>
      <c r="AH135" s="326"/>
      <c r="AI135" s="385"/>
      <c r="AJ135" s="613" t="s">
        <v>122</v>
      </c>
      <c r="AK135" s="614"/>
    </row>
    <row r="136" spans="1:37" ht="18" customHeight="1" x14ac:dyDescent="0.25">
      <c r="A136" s="337"/>
      <c r="B136" s="338"/>
      <c r="C136" s="339"/>
      <c r="D136" s="329"/>
      <c r="E136" s="329"/>
      <c r="F136" s="330"/>
      <c r="G136" s="384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30"/>
      <c r="X136" s="384"/>
      <c r="Y136" s="329"/>
      <c r="Z136" s="329"/>
      <c r="AA136" s="329"/>
      <c r="AB136" s="329"/>
      <c r="AC136" s="386"/>
      <c r="AD136" s="384"/>
      <c r="AE136" s="329"/>
      <c r="AF136" s="329"/>
      <c r="AG136" s="329"/>
      <c r="AH136" s="329"/>
      <c r="AI136" s="386"/>
      <c r="AJ136" s="615"/>
      <c r="AK136" s="616"/>
    </row>
    <row r="137" spans="1:37" ht="20.100000000000001" customHeight="1" x14ac:dyDescent="0.25">
      <c r="A137" s="258">
        <v>418</v>
      </c>
      <c r="B137" s="259"/>
      <c r="C137" s="250"/>
      <c r="D137" s="331"/>
      <c r="E137" s="332"/>
      <c r="F137" s="333"/>
      <c r="G137" s="236" t="s">
        <v>160</v>
      </c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8"/>
      <c r="X137" s="83">
        <f>X138</f>
        <v>298000</v>
      </c>
      <c r="Y137" s="84"/>
      <c r="Z137" s="84"/>
      <c r="AA137" s="84"/>
      <c r="AB137" s="84"/>
      <c r="AC137" s="85"/>
      <c r="AD137" s="83">
        <f>AD138</f>
        <v>262855.37</v>
      </c>
      <c r="AE137" s="84"/>
      <c r="AF137" s="84"/>
      <c r="AG137" s="84"/>
      <c r="AH137" s="84"/>
      <c r="AI137" s="85"/>
      <c r="AJ137" s="86">
        <f t="shared" ref="AJ137:AJ145" si="4">AD137/X137*100</f>
        <v>88.206500000000005</v>
      </c>
      <c r="AK137" s="87"/>
    </row>
    <row r="138" spans="1:37" ht="20.100000000000001" customHeight="1" x14ac:dyDescent="0.25">
      <c r="A138" s="297"/>
      <c r="B138" s="298"/>
      <c r="C138" s="299"/>
      <c r="D138" s="110">
        <v>4181</v>
      </c>
      <c r="E138" s="111"/>
      <c r="F138" s="112"/>
      <c r="G138" s="113" t="s">
        <v>161</v>
      </c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5"/>
      <c r="X138" s="116">
        <f>X583+X1273</f>
        <v>298000</v>
      </c>
      <c r="Y138" s="117"/>
      <c r="Z138" s="117"/>
      <c r="AA138" s="117"/>
      <c r="AB138" s="117"/>
      <c r="AC138" s="118"/>
      <c r="AD138" s="116">
        <f>AD583+AD1273</f>
        <v>262855.37</v>
      </c>
      <c r="AE138" s="117"/>
      <c r="AF138" s="117"/>
      <c r="AG138" s="117"/>
      <c r="AH138" s="117"/>
      <c r="AI138" s="118"/>
      <c r="AJ138" s="593">
        <f t="shared" si="4"/>
        <v>88.206500000000005</v>
      </c>
      <c r="AK138" s="594"/>
    </row>
    <row r="139" spans="1:37" ht="20.100000000000001" customHeight="1" x14ac:dyDescent="0.25">
      <c r="A139" s="258">
        <v>419</v>
      </c>
      <c r="B139" s="259"/>
      <c r="C139" s="250"/>
      <c r="D139" s="331"/>
      <c r="E139" s="332"/>
      <c r="F139" s="333"/>
      <c r="G139" s="236" t="s">
        <v>65</v>
      </c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8"/>
      <c r="X139" s="83">
        <f>SUM(X140:AC145)</f>
        <v>1893100</v>
      </c>
      <c r="Y139" s="84"/>
      <c r="Z139" s="84"/>
      <c r="AA139" s="84"/>
      <c r="AB139" s="84"/>
      <c r="AC139" s="85"/>
      <c r="AD139" s="83">
        <f>SUM(AD140:AI145)</f>
        <v>1897464.7899999998</v>
      </c>
      <c r="AE139" s="84"/>
      <c r="AF139" s="84"/>
      <c r="AG139" s="84"/>
      <c r="AH139" s="84"/>
      <c r="AI139" s="85"/>
      <c r="AJ139" s="86">
        <f t="shared" si="4"/>
        <v>100.23056309756484</v>
      </c>
      <c r="AK139" s="87"/>
    </row>
    <row r="140" spans="1:37" ht="20.100000000000001" customHeight="1" x14ac:dyDescent="0.25">
      <c r="A140" s="260"/>
      <c r="B140" s="261"/>
      <c r="C140" s="262"/>
      <c r="D140" s="229">
        <v>4191</v>
      </c>
      <c r="E140" s="230"/>
      <c r="F140" s="231"/>
      <c r="G140" s="94" t="s">
        <v>154</v>
      </c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6"/>
      <c r="X140" s="97">
        <f>X201+X246+X399+X451+X628+X680+X724+X778+X819+X868+X910+X958+X1003+X1047+X1275+X1367+X1408+X1552</f>
        <v>737100</v>
      </c>
      <c r="Y140" s="98"/>
      <c r="Z140" s="98"/>
      <c r="AA140" s="98"/>
      <c r="AB140" s="98"/>
      <c r="AC140" s="99"/>
      <c r="AD140" s="97">
        <f>AD201+AD246+AD399+AD451+AD628+AD680+AD724+AD778+AD819+AD868+AD910+AD958+AD1003+AD1047+AD1275+AD1367+AD1408+AD1552</f>
        <v>772793.01</v>
      </c>
      <c r="AE140" s="98"/>
      <c r="AF140" s="98"/>
      <c r="AG140" s="98"/>
      <c r="AH140" s="98"/>
      <c r="AI140" s="99"/>
      <c r="AJ140" s="88">
        <f t="shared" si="4"/>
        <v>104.84235653235655</v>
      </c>
      <c r="AK140" s="89"/>
    </row>
    <row r="141" spans="1:37" ht="20.100000000000001" customHeight="1" x14ac:dyDescent="0.25">
      <c r="A141" s="260"/>
      <c r="B141" s="261"/>
      <c r="C141" s="262"/>
      <c r="D141" s="229">
        <v>4192</v>
      </c>
      <c r="E141" s="230"/>
      <c r="F141" s="231"/>
      <c r="G141" s="94" t="s">
        <v>181</v>
      </c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6"/>
      <c r="X141" s="97">
        <f>X452</f>
        <v>809000</v>
      </c>
      <c r="Y141" s="98"/>
      <c r="Z141" s="98"/>
      <c r="AA141" s="98"/>
      <c r="AB141" s="98"/>
      <c r="AC141" s="99"/>
      <c r="AD141" s="97">
        <f>AD452</f>
        <v>808360.89</v>
      </c>
      <c r="AE141" s="98"/>
      <c r="AF141" s="98"/>
      <c r="AG141" s="98"/>
      <c r="AH141" s="98"/>
      <c r="AI141" s="99"/>
      <c r="AJ141" s="88">
        <f>AD141/X141*100</f>
        <v>99.921000000000006</v>
      </c>
      <c r="AK141" s="89"/>
    </row>
    <row r="142" spans="1:37" ht="20.100000000000001" customHeight="1" x14ac:dyDescent="0.25">
      <c r="A142" s="260"/>
      <c r="B142" s="261"/>
      <c r="C142" s="262"/>
      <c r="D142" s="275">
        <v>4193</v>
      </c>
      <c r="E142" s="276"/>
      <c r="F142" s="277"/>
      <c r="G142" s="408" t="s">
        <v>66</v>
      </c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  <c r="R142" s="409"/>
      <c r="S142" s="409"/>
      <c r="T142" s="409"/>
      <c r="U142" s="409"/>
      <c r="V142" s="409"/>
      <c r="W142" s="410"/>
      <c r="X142" s="97">
        <f>X534+X869+X911+X1138+X1225+X1276+X1409+X1455</f>
        <v>157700</v>
      </c>
      <c r="Y142" s="98"/>
      <c r="Z142" s="98"/>
      <c r="AA142" s="98"/>
      <c r="AB142" s="98"/>
      <c r="AC142" s="99"/>
      <c r="AD142" s="97">
        <f>AD534+AD869+AD911+AD1138+AD1225+AD1276+AD1409+AD1455</f>
        <v>139119.88</v>
      </c>
      <c r="AE142" s="98"/>
      <c r="AF142" s="98"/>
      <c r="AG142" s="98"/>
      <c r="AH142" s="98"/>
      <c r="AI142" s="99"/>
      <c r="AJ142" s="88">
        <f t="shared" si="4"/>
        <v>88.218059606848456</v>
      </c>
      <c r="AK142" s="89"/>
    </row>
    <row r="143" spans="1:37" ht="20.100000000000001" customHeight="1" x14ac:dyDescent="0.25">
      <c r="A143" s="260"/>
      <c r="B143" s="261"/>
      <c r="C143" s="262"/>
      <c r="D143" s="275">
        <v>4194</v>
      </c>
      <c r="E143" s="276"/>
      <c r="F143" s="277"/>
      <c r="G143" s="408" t="s">
        <v>67</v>
      </c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09"/>
      <c r="V143" s="409"/>
      <c r="W143" s="410"/>
      <c r="X143" s="97">
        <f>X681+X725+X1368+X1553</f>
        <v>26600</v>
      </c>
      <c r="Y143" s="98"/>
      <c r="Z143" s="98"/>
      <c r="AA143" s="98"/>
      <c r="AB143" s="98"/>
      <c r="AC143" s="99"/>
      <c r="AD143" s="97">
        <f>AD681+AD725+AD1368+AD1553</f>
        <v>25049.549999999996</v>
      </c>
      <c r="AE143" s="98"/>
      <c r="AF143" s="98"/>
      <c r="AG143" s="98"/>
      <c r="AH143" s="98"/>
      <c r="AI143" s="99"/>
      <c r="AJ143" s="88">
        <f t="shared" si="4"/>
        <v>94.17124060150374</v>
      </c>
      <c r="AK143" s="89"/>
    </row>
    <row r="144" spans="1:37" ht="39.950000000000003" customHeight="1" x14ac:dyDescent="0.25">
      <c r="A144" s="260"/>
      <c r="B144" s="261"/>
      <c r="C144" s="262"/>
      <c r="D144" s="229">
        <v>4195</v>
      </c>
      <c r="E144" s="230"/>
      <c r="F144" s="231"/>
      <c r="G144" s="94" t="s">
        <v>151</v>
      </c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6"/>
      <c r="X144" s="97">
        <f>X202</f>
        <v>2000</v>
      </c>
      <c r="Y144" s="98"/>
      <c r="Z144" s="98"/>
      <c r="AA144" s="98"/>
      <c r="AB144" s="98"/>
      <c r="AC144" s="99"/>
      <c r="AD144" s="97">
        <f>AD202</f>
        <v>0</v>
      </c>
      <c r="AE144" s="98"/>
      <c r="AF144" s="98"/>
      <c r="AG144" s="98"/>
      <c r="AH144" s="98"/>
      <c r="AI144" s="99"/>
      <c r="AJ144" s="88">
        <f t="shared" si="4"/>
        <v>0</v>
      </c>
      <c r="AK144" s="89"/>
    </row>
    <row r="145" spans="1:37" ht="20.100000000000001" customHeight="1" x14ac:dyDescent="0.25">
      <c r="A145" s="297"/>
      <c r="B145" s="298"/>
      <c r="C145" s="299"/>
      <c r="D145" s="110">
        <v>4196</v>
      </c>
      <c r="E145" s="111"/>
      <c r="F145" s="112"/>
      <c r="G145" s="113" t="s">
        <v>68</v>
      </c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5"/>
      <c r="X145" s="361">
        <f>X682+X779+X912+X1048+X1004+X1369+X1554</f>
        <v>160700</v>
      </c>
      <c r="Y145" s="362"/>
      <c r="Z145" s="362"/>
      <c r="AA145" s="362"/>
      <c r="AB145" s="362"/>
      <c r="AC145" s="363"/>
      <c r="AD145" s="361">
        <f>AD682+AD779+AD912+AD1048+AD1004+AD1369+AD1554</f>
        <v>152141.46</v>
      </c>
      <c r="AE145" s="362"/>
      <c r="AF145" s="362"/>
      <c r="AG145" s="362"/>
      <c r="AH145" s="362"/>
      <c r="AI145" s="363"/>
      <c r="AJ145" s="593">
        <f t="shared" si="4"/>
        <v>94.67421281891724</v>
      </c>
      <c r="AK145" s="594"/>
    </row>
    <row r="146" spans="1:37" ht="39.950000000000003" customHeight="1" x14ac:dyDescent="0.25">
      <c r="A146" s="258">
        <v>431</v>
      </c>
      <c r="B146" s="259"/>
      <c r="C146" s="250"/>
      <c r="D146" s="417"/>
      <c r="E146" s="302"/>
      <c r="F146" s="172"/>
      <c r="G146" s="236" t="s">
        <v>69</v>
      </c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8"/>
      <c r="X146" s="83">
        <f>SUM(X147:AC152)</f>
        <v>3183500</v>
      </c>
      <c r="Y146" s="84"/>
      <c r="Z146" s="84"/>
      <c r="AA146" s="84"/>
      <c r="AB146" s="84"/>
      <c r="AC146" s="85"/>
      <c r="AD146" s="83">
        <f>SUM(AD147:AI152)</f>
        <v>3028980.52</v>
      </c>
      <c r="AE146" s="84"/>
      <c r="AF146" s="84"/>
      <c r="AG146" s="84"/>
      <c r="AH146" s="84"/>
      <c r="AI146" s="85"/>
      <c r="AJ146" s="86">
        <f t="shared" ref="AJ146:AJ170" si="5">AD146/X146*100</f>
        <v>95.146239045076172</v>
      </c>
      <c r="AK146" s="87"/>
    </row>
    <row r="147" spans="1:37" ht="20.100000000000001" customHeight="1" x14ac:dyDescent="0.25">
      <c r="A147" s="260"/>
      <c r="B147" s="261"/>
      <c r="C147" s="262"/>
      <c r="D147" s="275">
        <v>4313</v>
      </c>
      <c r="E147" s="276"/>
      <c r="F147" s="277"/>
      <c r="G147" s="408" t="s">
        <v>70</v>
      </c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09"/>
      <c r="T147" s="409"/>
      <c r="U147" s="409"/>
      <c r="V147" s="409"/>
      <c r="W147" s="410"/>
      <c r="X147" s="97">
        <f>X821+X1050</f>
        <v>816500</v>
      </c>
      <c r="Y147" s="98"/>
      <c r="Z147" s="98"/>
      <c r="AA147" s="98"/>
      <c r="AB147" s="98"/>
      <c r="AC147" s="99"/>
      <c r="AD147" s="97">
        <f>AD821+AD1050</f>
        <v>796600</v>
      </c>
      <c r="AE147" s="98"/>
      <c r="AF147" s="98"/>
      <c r="AG147" s="98"/>
      <c r="AH147" s="98"/>
      <c r="AI147" s="99"/>
      <c r="AJ147" s="88">
        <f t="shared" si="5"/>
        <v>97.562767911818739</v>
      </c>
      <c r="AK147" s="89"/>
    </row>
    <row r="148" spans="1:37" ht="20.100000000000001" customHeight="1" x14ac:dyDescent="0.25">
      <c r="A148" s="260"/>
      <c r="B148" s="261"/>
      <c r="C148" s="262"/>
      <c r="D148" s="275">
        <v>4314</v>
      </c>
      <c r="E148" s="276"/>
      <c r="F148" s="277"/>
      <c r="G148" s="408" t="s">
        <v>71</v>
      </c>
      <c r="H148" s="409"/>
      <c r="I148" s="409"/>
      <c r="J148" s="409"/>
      <c r="K148" s="409"/>
      <c r="L148" s="409"/>
      <c r="M148" s="409"/>
      <c r="N148" s="409"/>
      <c r="O148" s="409"/>
      <c r="P148" s="409"/>
      <c r="Q148" s="409"/>
      <c r="R148" s="409"/>
      <c r="S148" s="409"/>
      <c r="T148" s="409"/>
      <c r="U148" s="409"/>
      <c r="V148" s="409"/>
      <c r="W148" s="410"/>
      <c r="X148" s="97">
        <f>X454++X727+X822+X871+X1006+X1051</f>
        <v>150300</v>
      </c>
      <c r="Y148" s="98"/>
      <c r="Z148" s="98"/>
      <c r="AA148" s="98"/>
      <c r="AB148" s="98"/>
      <c r="AC148" s="99"/>
      <c r="AD148" s="97">
        <f>AD454++AD727+AD822+AD871+AD1006+AD1051</f>
        <v>138633.01</v>
      </c>
      <c r="AE148" s="98"/>
      <c r="AF148" s="98"/>
      <c r="AG148" s="98"/>
      <c r="AH148" s="98"/>
      <c r="AI148" s="99"/>
      <c r="AJ148" s="88">
        <f t="shared" si="5"/>
        <v>92.237531603459757</v>
      </c>
      <c r="AK148" s="89"/>
    </row>
    <row r="149" spans="1:37" ht="39.950000000000003" customHeight="1" x14ac:dyDescent="0.25">
      <c r="A149" s="260"/>
      <c r="B149" s="261"/>
      <c r="C149" s="262"/>
      <c r="D149" s="275">
        <v>4315</v>
      </c>
      <c r="E149" s="276"/>
      <c r="F149" s="277"/>
      <c r="G149" s="408" t="s">
        <v>72</v>
      </c>
      <c r="H149" s="409"/>
      <c r="I149" s="409"/>
      <c r="J149" s="409"/>
      <c r="K149" s="409"/>
      <c r="L149" s="409"/>
      <c r="M149" s="409"/>
      <c r="N149" s="409"/>
      <c r="O149" s="409"/>
      <c r="P149" s="409"/>
      <c r="Q149" s="409"/>
      <c r="R149" s="409"/>
      <c r="S149" s="409"/>
      <c r="T149" s="409"/>
      <c r="U149" s="409"/>
      <c r="V149" s="409"/>
      <c r="W149" s="410"/>
      <c r="X149" s="97">
        <f>X401+X455</f>
        <v>635000</v>
      </c>
      <c r="Y149" s="98"/>
      <c r="Z149" s="98"/>
      <c r="AA149" s="98"/>
      <c r="AB149" s="98"/>
      <c r="AC149" s="99"/>
      <c r="AD149" s="97">
        <f>AD401+AD455</f>
        <v>634504.19999999995</v>
      </c>
      <c r="AE149" s="98"/>
      <c r="AF149" s="98"/>
      <c r="AG149" s="98"/>
      <c r="AH149" s="98"/>
      <c r="AI149" s="99"/>
      <c r="AJ149" s="88">
        <f t="shared" si="5"/>
        <v>99.92192125984252</v>
      </c>
      <c r="AK149" s="89"/>
    </row>
    <row r="150" spans="1:37" ht="20.100000000000001" customHeight="1" x14ac:dyDescent="0.25">
      <c r="A150" s="260"/>
      <c r="B150" s="261"/>
      <c r="C150" s="262"/>
      <c r="D150" s="275">
        <v>4316</v>
      </c>
      <c r="E150" s="276"/>
      <c r="F150" s="277"/>
      <c r="G150" s="408" t="s">
        <v>73</v>
      </c>
      <c r="H150" s="409"/>
      <c r="I150" s="409"/>
      <c r="J150" s="409"/>
      <c r="K150" s="409"/>
      <c r="L150" s="409"/>
      <c r="M150" s="409"/>
      <c r="N150" s="409"/>
      <c r="O150" s="409"/>
      <c r="P150" s="409"/>
      <c r="Q150" s="409"/>
      <c r="R150" s="409"/>
      <c r="S150" s="409"/>
      <c r="T150" s="409"/>
      <c r="U150" s="409"/>
      <c r="V150" s="409"/>
      <c r="W150" s="410"/>
      <c r="X150" s="97">
        <f>X630</f>
        <v>250000</v>
      </c>
      <c r="Y150" s="98"/>
      <c r="Z150" s="98"/>
      <c r="AA150" s="98"/>
      <c r="AB150" s="98"/>
      <c r="AC150" s="99"/>
      <c r="AD150" s="97">
        <f>AD630</f>
        <v>249535</v>
      </c>
      <c r="AE150" s="98"/>
      <c r="AF150" s="98"/>
      <c r="AG150" s="98"/>
      <c r="AH150" s="98"/>
      <c r="AI150" s="99"/>
      <c r="AJ150" s="88">
        <f t="shared" si="5"/>
        <v>99.814000000000007</v>
      </c>
      <c r="AK150" s="89"/>
    </row>
    <row r="151" spans="1:37" ht="20.100000000000001" customHeight="1" x14ac:dyDescent="0.25">
      <c r="A151" s="260"/>
      <c r="B151" s="261"/>
      <c r="C151" s="262"/>
      <c r="D151" s="275">
        <v>4318</v>
      </c>
      <c r="E151" s="276"/>
      <c r="F151" s="277"/>
      <c r="G151" s="408" t="s">
        <v>74</v>
      </c>
      <c r="H151" s="409"/>
      <c r="I151" s="409"/>
      <c r="J151" s="409"/>
      <c r="K151" s="409"/>
      <c r="L151" s="409"/>
      <c r="M151" s="409"/>
      <c r="N151" s="409"/>
      <c r="O151" s="409"/>
      <c r="P151" s="409"/>
      <c r="Q151" s="409"/>
      <c r="R151" s="409"/>
      <c r="S151" s="409"/>
      <c r="T151" s="409"/>
      <c r="U151" s="409"/>
      <c r="V151" s="409"/>
      <c r="W151" s="410"/>
      <c r="X151" s="78">
        <f>X204+X402+X585++X631+X728+X823+X872+X914+X960+X1140</f>
        <v>933900</v>
      </c>
      <c r="Y151" s="79"/>
      <c r="Z151" s="79"/>
      <c r="AA151" s="79"/>
      <c r="AB151" s="79"/>
      <c r="AC151" s="80"/>
      <c r="AD151" s="78">
        <f>AD204+AD402+AD585++AD631+AD728+AD823+AD872+AD914+AD960+AD1140</f>
        <v>858157.46</v>
      </c>
      <c r="AE151" s="79"/>
      <c r="AF151" s="79"/>
      <c r="AG151" s="79"/>
      <c r="AH151" s="79"/>
      <c r="AI151" s="80"/>
      <c r="AJ151" s="233">
        <f t="shared" si="5"/>
        <v>91.88965199700182</v>
      </c>
      <c r="AK151" s="234"/>
    </row>
    <row r="152" spans="1:37" ht="20.100000000000001" customHeight="1" x14ac:dyDescent="0.25">
      <c r="A152" s="297"/>
      <c r="B152" s="298"/>
      <c r="C152" s="299"/>
      <c r="D152" s="110">
        <v>4319</v>
      </c>
      <c r="E152" s="111"/>
      <c r="F152" s="112"/>
      <c r="G152" s="113" t="s">
        <v>152</v>
      </c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5"/>
      <c r="X152" s="361">
        <f>X205+X248+X632+X684+X824+X1007+X1052+X1227</f>
        <v>397800</v>
      </c>
      <c r="Y152" s="362"/>
      <c r="Z152" s="362"/>
      <c r="AA152" s="362"/>
      <c r="AB152" s="362"/>
      <c r="AC152" s="363"/>
      <c r="AD152" s="361">
        <f>AD205+AD248+AD632+AD684+AD824+AD1007+AD1052+AD1227</f>
        <v>351550.85</v>
      </c>
      <c r="AE152" s="362"/>
      <c r="AF152" s="362"/>
      <c r="AG152" s="362"/>
      <c r="AH152" s="362"/>
      <c r="AI152" s="363"/>
      <c r="AJ152" s="233">
        <f>AD152/X152*100</f>
        <v>88.373768225238805</v>
      </c>
      <c r="AK152" s="234"/>
    </row>
    <row r="153" spans="1:37" ht="20.100000000000001" customHeight="1" x14ac:dyDescent="0.25">
      <c r="A153" s="258">
        <v>432</v>
      </c>
      <c r="B153" s="259"/>
      <c r="C153" s="250"/>
      <c r="D153" s="417"/>
      <c r="E153" s="302"/>
      <c r="F153" s="172"/>
      <c r="G153" s="418" t="s">
        <v>75</v>
      </c>
      <c r="H153" s="419"/>
      <c r="I153" s="419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20"/>
      <c r="X153" s="83">
        <f>SUM(X154:AC156)</f>
        <v>11521000</v>
      </c>
      <c r="Y153" s="84"/>
      <c r="Z153" s="84"/>
      <c r="AA153" s="84"/>
      <c r="AB153" s="84"/>
      <c r="AC153" s="85"/>
      <c r="AD153" s="83">
        <f>SUM(AD154:AI156)</f>
        <v>10998423.959999999</v>
      </c>
      <c r="AE153" s="84"/>
      <c r="AF153" s="84"/>
      <c r="AG153" s="84"/>
      <c r="AH153" s="84"/>
      <c r="AI153" s="85"/>
      <c r="AJ153" s="86">
        <f t="shared" si="5"/>
        <v>95.46414339033069</v>
      </c>
      <c r="AK153" s="87"/>
    </row>
    <row r="154" spans="1:37" ht="20.100000000000001" customHeight="1" x14ac:dyDescent="0.25">
      <c r="A154" s="260"/>
      <c r="B154" s="261"/>
      <c r="C154" s="262"/>
      <c r="D154" s="275">
        <v>4324</v>
      </c>
      <c r="E154" s="276"/>
      <c r="F154" s="277"/>
      <c r="G154" s="408" t="s">
        <v>76</v>
      </c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409"/>
      <c r="S154" s="409"/>
      <c r="T154" s="409"/>
      <c r="U154" s="409"/>
      <c r="V154" s="409"/>
      <c r="W154" s="410"/>
      <c r="X154" s="97">
        <f>X457</f>
        <v>1149000</v>
      </c>
      <c r="Y154" s="98"/>
      <c r="Z154" s="98"/>
      <c r="AA154" s="98"/>
      <c r="AB154" s="98"/>
      <c r="AC154" s="99"/>
      <c r="AD154" s="97">
        <f>AD457</f>
        <v>1012730.2</v>
      </c>
      <c r="AE154" s="98"/>
      <c r="AF154" s="98"/>
      <c r="AG154" s="98"/>
      <c r="AH154" s="98"/>
      <c r="AI154" s="99"/>
      <c r="AJ154" s="88">
        <f t="shared" si="5"/>
        <v>88.140139251523067</v>
      </c>
      <c r="AK154" s="89"/>
    </row>
    <row r="155" spans="1:37" ht="20.100000000000001" customHeight="1" x14ac:dyDescent="0.25">
      <c r="A155" s="260"/>
      <c r="B155" s="261"/>
      <c r="C155" s="262"/>
      <c r="D155" s="275">
        <v>4325</v>
      </c>
      <c r="E155" s="276"/>
      <c r="F155" s="277"/>
      <c r="G155" s="390" t="s">
        <v>77</v>
      </c>
      <c r="H155" s="391"/>
      <c r="I155" s="391"/>
      <c r="J155" s="391"/>
      <c r="K155" s="391"/>
      <c r="L155" s="391"/>
      <c r="M155" s="391"/>
      <c r="N155" s="391"/>
      <c r="O155" s="391"/>
      <c r="P155" s="391"/>
      <c r="Q155" s="391"/>
      <c r="R155" s="391"/>
      <c r="S155" s="391"/>
      <c r="T155" s="391"/>
      <c r="U155" s="391"/>
      <c r="V155" s="391"/>
      <c r="W155" s="392"/>
      <c r="X155" s="97">
        <f>X458</f>
        <v>798000</v>
      </c>
      <c r="Y155" s="98"/>
      <c r="Z155" s="98"/>
      <c r="AA155" s="98"/>
      <c r="AB155" s="98"/>
      <c r="AC155" s="99"/>
      <c r="AD155" s="97">
        <f>AD458</f>
        <v>411707.42</v>
      </c>
      <c r="AE155" s="98"/>
      <c r="AF155" s="98"/>
      <c r="AG155" s="98"/>
      <c r="AH155" s="98"/>
      <c r="AI155" s="99"/>
      <c r="AJ155" s="88">
        <f t="shared" si="5"/>
        <v>51.592408521303255</v>
      </c>
      <c r="AK155" s="89"/>
    </row>
    <row r="156" spans="1:37" ht="20.100000000000001" customHeight="1" x14ac:dyDescent="0.25">
      <c r="A156" s="297"/>
      <c r="B156" s="298"/>
      <c r="C156" s="299"/>
      <c r="D156" s="110">
        <v>4326</v>
      </c>
      <c r="E156" s="111"/>
      <c r="F156" s="112"/>
      <c r="G156" s="113" t="s">
        <v>78</v>
      </c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5"/>
      <c r="X156" s="116">
        <f>X459</f>
        <v>9574000</v>
      </c>
      <c r="Y156" s="117"/>
      <c r="Z156" s="117"/>
      <c r="AA156" s="117"/>
      <c r="AB156" s="117"/>
      <c r="AC156" s="118"/>
      <c r="AD156" s="116">
        <f>AD459</f>
        <v>9573986.3399999999</v>
      </c>
      <c r="AE156" s="117"/>
      <c r="AF156" s="117"/>
      <c r="AG156" s="117"/>
      <c r="AH156" s="117"/>
      <c r="AI156" s="118"/>
      <c r="AJ156" s="88">
        <f t="shared" si="5"/>
        <v>99.99985732191351</v>
      </c>
      <c r="AK156" s="89"/>
    </row>
    <row r="157" spans="1:37" ht="20.100000000000001" customHeight="1" x14ac:dyDescent="0.25">
      <c r="A157" s="258">
        <v>441</v>
      </c>
      <c r="B157" s="259"/>
      <c r="C157" s="250"/>
      <c r="D157" s="417"/>
      <c r="E157" s="302"/>
      <c r="F157" s="172"/>
      <c r="G157" s="418" t="s">
        <v>1</v>
      </c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20"/>
      <c r="X157" s="83">
        <f>SUM(X158:AC161)</f>
        <v>50936000</v>
      </c>
      <c r="Y157" s="84"/>
      <c r="Z157" s="84"/>
      <c r="AA157" s="84"/>
      <c r="AB157" s="84"/>
      <c r="AC157" s="85"/>
      <c r="AD157" s="83">
        <f>SUM(AD158:AI161)</f>
        <v>37998625.390000001</v>
      </c>
      <c r="AE157" s="84"/>
      <c r="AF157" s="84"/>
      <c r="AG157" s="84"/>
      <c r="AH157" s="84"/>
      <c r="AI157" s="85"/>
      <c r="AJ157" s="86">
        <f t="shared" si="5"/>
        <v>74.600725204177792</v>
      </c>
      <c r="AK157" s="87"/>
    </row>
    <row r="158" spans="1:37" ht="20.100000000000001" customHeight="1" x14ac:dyDescent="0.25">
      <c r="A158" s="260"/>
      <c r="B158" s="261"/>
      <c r="C158" s="262"/>
      <c r="D158" s="275">
        <v>4412</v>
      </c>
      <c r="E158" s="276"/>
      <c r="F158" s="277"/>
      <c r="G158" s="408" t="s">
        <v>79</v>
      </c>
      <c r="H158" s="409"/>
      <c r="I158" s="409"/>
      <c r="J158" s="409"/>
      <c r="K158" s="409"/>
      <c r="L158" s="409"/>
      <c r="M158" s="409"/>
      <c r="N158" s="409"/>
      <c r="O158" s="409"/>
      <c r="P158" s="409"/>
      <c r="Q158" s="409"/>
      <c r="R158" s="409"/>
      <c r="S158" s="409"/>
      <c r="T158" s="409"/>
      <c r="U158" s="409"/>
      <c r="V158" s="409"/>
      <c r="W158" s="410"/>
      <c r="X158" s="97">
        <f>X461</f>
        <v>37049300</v>
      </c>
      <c r="Y158" s="98"/>
      <c r="Z158" s="98"/>
      <c r="AA158" s="98"/>
      <c r="AB158" s="98"/>
      <c r="AC158" s="99"/>
      <c r="AD158" s="97">
        <f>AD461</f>
        <v>31564996.640000001</v>
      </c>
      <c r="AE158" s="98"/>
      <c r="AF158" s="98"/>
      <c r="AG158" s="98"/>
      <c r="AH158" s="98"/>
      <c r="AI158" s="99"/>
      <c r="AJ158" s="88">
        <f t="shared" si="5"/>
        <v>85.197282107894083</v>
      </c>
      <c r="AK158" s="89"/>
    </row>
    <row r="159" spans="1:37" ht="20.100000000000001" customHeight="1" x14ac:dyDescent="0.25">
      <c r="A159" s="260"/>
      <c r="B159" s="261"/>
      <c r="C159" s="262"/>
      <c r="D159" s="275">
        <v>4413</v>
      </c>
      <c r="E159" s="276"/>
      <c r="F159" s="277"/>
      <c r="G159" s="408" t="s">
        <v>80</v>
      </c>
      <c r="H159" s="409"/>
      <c r="I159" s="409"/>
      <c r="J159" s="409"/>
      <c r="K159" s="409"/>
      <c r="L159" s="409"/>
      <c r="M159" s="409"/>
      <c r="N159" s="409"/>
      <c r="O159" s="409"/>
      <c r="P159" s="409"/>
      <c r="Q159" s="409"/>
      <c r="R159" s="409"/>
      <c r="S159" s="409"/>
      <c r="T159" s="409"/>
      <c r="U159" s="409"/>
      <c r="V159" s="409"/>
      <c r="W159" s="410"/>
      <c r="X159" s="97">
        <f>X462</f>
        <v>1723000</v>
      </c>
      <c r="Y159" s="98"/>
      <c r="Z159" s="98"/>
      <c r="AA159" s="98"/>
      <c r="AB159" s="98"/>
      <c r="AC159" s="99"/>
      <c r="AD159" s="97">
        <f>AD462</f>
        <v>1204598.04</v>
      </c>
      <c r="AE159" s="98"/>
      <c r="AF159" s="98"/>
      <c r="AG159" s="98"/>
      <c r="AH159" s="98"/>
      <c r="AI159" s="99"/>
      <c r="AJ159" s="88">
        <f t="shared" si="5"/>
        <v>69.912828786999427</v>
      </c>
      <c r="AK159" s="89"/>
    </row>
    <row r="160" spans="1:37" ht="20.100000000000001" customHeight="1" x14ac:dyDescent="0.25">
      <c r="A160" s="260"/>
      <c r="B160" s="261"/>
      <c r="C160" s="262"/>
      <c r="D160" s="275">
        <v>4415</v>
      </c>
      <c r="E160" s="276"/>
      <c r="F160" s="277"/>
      <c r="G160" s="408" t="s">
        <v>81</v>
      </c>
      <c r="H160" s="409"/>
      <c r="I160" s="409"/>
      <c r="J160" s="409"/>
      <c r="K160" s="409"/>
      <c r="L160" s="409"/>
      <c r="M160" s="409"/>
      <c r="N160" s="409"/>
      <c r="O160" s="409"/>
      <c r="P160" s="409"/>
      <c r="Q160" s="409"/>
      <c r="R160" s="409"/>
      <c r="S160" s="409"/>
      <c r="T160" s="409"/>
      <c r="U160" s="409"/>
      <c r="V160" s="409"/>
      <c r="W160" s="410"/>
      <c r="X160" s="272">
        <f>X463</f>
        <v>10069200</v>
      </c>
      <c r="Y160" s="273"/>
      <c r="Z160" s="273"/>
      <c r="AA160" s="273"/>
      <c r="AB160" s="273"/>
      <c r="AC160" s="274"/>
      <c r="AD160" s="272">
        <f>AD463</f>
        <v>3335044.06</v>
      </c>
      <c r="AE160" s="273"/>
      <c r="AF160" s="273"/>
      <c r="AG160" s="273"/>
      <c r="AH160" s="273"/>
      <c r="AI160" s="274"/>
      <c r="AJ160" s="88">
        <f t="shared" si="5"/>
        <v>33.121241608072147</v>
      </c>
      <c r="AK160" s="89"/>
    </row>
    <row r="161" spans="1:44" ht="20.100000000000001" customHeight="1" x14ac:dyDescent="0.25">
      <c r="A161" s="297"/>
      <c r="B161" s="298"/>
      <c r="C161" s="299"/>
      <c r="D161" s="110">
        <v>4416</v>
      </c>
      <c r="E161" s="111"/>
      <c r="F161" s="112"/>
      <c r="G161" s="113" t="s">
        <v>82</v>
      </c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5"/>
      <c r="X161" s="116">
        <f>X464</f>
        <v>2094500</v>
      </c>
      <c r="Y161" s="117"/>
      <c r="Z161" s="117"/>
      <c r="AA161" s="117"/>
      <c r="AB161" s="117"/>
      <c r="AC161" s="118"/>
      <c r="AD161" s="116">
        <f>AD464</f>
        <v>1893986.65</v>
      </c>
      <c r="AE161" s="117"/>
      <c r="AF161" s="117"/>
      <c r="AG161" s="117"/>
      <c r="AH161" s="117"/>
      <c r="AI161" s="118"/>
      <c r="AJ161" s="593">
        <f t="shared" si="5"/>
        <v>90.426672236810688</v>
      </c>
      <c r="AK161" s="594"/>
    </row>
    <row r="162" spans="1:44" ht="20.100000000000001" customHeight="1" x14ac:dyDescent="0.25">
      <c r="A162" s="258">
        <v>451</v>
      </c>
      <c r="B162" s="259"/>
      <c r="C162" s="250"/>
      <c r="D162" s="331"/>
      <c r="E162" s="332"/>
      <c r="F162" s="333"/>
      <c r="G162" s="236" t="s">
        <v>162</v>
      </c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8"/>
      <c r="X162" s="83">
        <f>X163</f>
        <v>45000</v>
      </c>
      <c r="Y162" s="84"/>
      <c r="Z162" s="84"/>
      <c r="AA162" s="84"/>
      <c r="AB162" s="84"/>
      <c r="AC162" s="85"/>
      <c r="AD162" s="83">
        <f>AD163</f>
        <v>36270</v>
      </c>
      <c r="AE162" s="84"/>
      <c r="AF162" s="84"/>
      <c r="AG162" s="84"/>
      <c r="AH162" s="84"/>
      <c r="AI162" s="85"/>
      <c r="AJ162" s="86">
        <f>AD162/X162*100</f>
        <v>80.600000000000009</v>
      </c>
      <c r="AK162" s="87"/>
    </row>
    <row r="163" spans="1:44" ht="20.100000000000001" customHeight="1" x14ac:dyDescent="0.25">
      <c r="A163" s="297"/>
      <c r="B163" s="298"/>
      <c r="C163" s="299"/>
      <c r="D163" s="110">
        <v>4513</v>
      </c>
      <c r="E163" s="111"/>
      <c r="F163" s="112"/>
      <c r="G163" s="113" t="s">
        <v>163</v>
      </c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5"/>
      <c r="X163" s="116">
        <f>X587</f>
        <v>45000</v>
      </c>
      <c r="Y163" s="117"/>
      <c r="Z163" s="117"/>
      <c r="AA163" s="117"/>
      <c r="AB163" s="117"/>
      <c r="AC163" s="118"/>
      <c r="AD163" s="116">
        <f>AD587</f>
        <v>36270</v>
      </c>
      <c r="AE163" s="117"/>
      <c r="AF163" s="117"/>
      <c r="AG163" s="117"/>
      <c r="AH163" s="117"/>
      <c r="AI163" s="118"/>
      <c r="AJ163" s="88">
        <f>AD163/X163*100</f>
        <v>80.600000000000009</v>
      </c>
      <c r="AK163" s="89"/>
    </row>
    <row r="164" spans="1:44" ht="20.100000000000001" customHeight="1" x14ac:dyDescent="0.25">
      <c r="A164" s="258">
        <v>46</v>
      </c>
      <c r="B164" s="259"/>
      <c r="C164" s="250"/>
      <c r="D164" s="417"/>
      <c r="E164" s="302"/>
      <c r="F164" s="172"/>
      <c r="G164" s="418" t="s">
        <v>83</v>
      </c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19"/>
      <c r="U164" s="419"/>
      <c r="V164" s="419"/>
      <c r="W164" s="420"/>
      <c r="X164" s="565">
        <f>SUM(X165:AC166)</f>
        <v>5990000</v>
      </c>
      <c r="Y164" s="566"/>
      <c r="Z164" s="566"/>
      <c r="AA164" s="566"/>
      <c r="AB164" s="566"/>
      <c r="AC164" s="567"/>
      <c r="AD164" s="565">
        <f>SUM(AD165:AI166)</f>
        <v>6468015.9000000004</v>
      </c>
      <c r="AE164" s="566"/>
      <c r="AF164" s="566"/>
      <c r="AG164" s="566"/>
      <c r="AH164" s="566"/>
      <c r="AI164" s="567"/>
      <c r="AJ164" s="86">
        <f t="shared" si="5"/>
        <v>107.98023205342237</v>
      </c>
      <c r="AK164" s="87"/>
    </row>
    <row r="165" spans="1:44" ht="20.100000000000001" customHeight="1" x14ac:dyDescent="0.25">
      <c r="A165" s="260"/>
      <c r="B165" s="261"/>
      <c r="C165" s="262"/>
      <c r="D165" s="275">
        <v>461</v>
      </c>
      <c r="E165" s="276"/>
      <c r="F165" s="277"/>
      <c r="G165" s="408" t="s">
        <v>2</v>
      </c>
      <c r="H165" s="409"/>
      <c r="I165" s="409"/>
      <c r="J165" s="409"/>
      <c r="K165" s="409"/>
      <c r="L165" s="409"/>
      <c r="M165" s="409"/>
      <c r="N165" s="409"/>
      <c r="O165" s="409"/>
      <c r="P165" s="409"/>
      <c r="Q165" s="409"/>
      <c r="R165" s="409"/>
      <c r="S165" s="409"/>
      <c r="T165" s="409"/>
      <c r="U165" s="409"/>
      <c r="V165" s="409"/>
      <c r="W165" s="410"/>
      <c r="X165" s="515">
        <f>X470+X471</f>
        <v>3430000</v>
      </c>
      <c r="Y165" s="516"/>
      <c r="Z165" s="516"/>
      <c r="AA165" s="516"/>
      <c r="AB165" s="516"/>
      <c r="AC165" s="517"/>
      <c r="AD165" s="515">
        <f>AD470+AD471</f>
        <v>3415330.9299999997</v>
      </c>
      <c r="AE165" s="516"/>
      <c r="AF165" s="516"/>
      <c r="AG165" s="516"/>
      <c r="AH165" s="516"/>
      <c r="AI165" s="517"/>
      <c r="AJ165" s="88">
        <f t="shared" si="5"/>
        <v>99.572330320699692</v>
      </c>
      <c r="AK165" s="89"/>
    </row>
    <row r="166" spans="1:44" ht="20.100000000000001" customHeight="1" x14ac:dyDescent="0.25">
      <c r="A166" s="297"/>
      <c r="B166" s="298"/>
      <c r="C166" s="299"/>
      <c r="D166" s="110">
        <v>463</v>
      </c>
      <c r="E166" s="111"/>
      <c r="F166" s="112"/>
      <c r="G166" s="113" t="s">
        <v>84</v>
      </c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5"/>
      <c r="X166" s="445">
        <f>X472+X473</f>
        <v>2560000</v>
      </c>
      <c r="Y166" s="446"/>
      <c r="Z166" s="446"/>
      <c r="AA166" s="446"/>
      <c r="AB166" s="446"/>
      <c r="AC166" s="447"/>
      <c r="AD166" s="445">
        <f>AD472+AD473</f>
        <v>3052684.97</v>
      </c>
      <c r="AE166" s="446"/>
      <c r="AF166" s="446"/>
      <c r="AG166" s="446"/>
      <c r="AH166" s="446"/>
      <c r="AI166" s="447"/>
      <c r="AJ166" s="88">
        <f t="shared" si="5"/>
        <v>119.24550664062501</v>
      </c>
      <c r="AK166" s="89"/>
    </row>
    <row r="167" spans="1:44" ht="20.100000000000001" customHeight="1" x14ac:dyDescent="0.25">
      <c r="A167" s="258">
        <v>47</v>
      </c>
      <c r="B167" s="259"/>
      <c r="C167" s="250"/>
      <c r="D167" s="417"/>
      <c r="E167" s="302"/>
      <c r="F167" s="172"/>
      <c r="G167" s="418" t="s">
        <v>85</v>
      </c>
      <c r="H167" s="419"/>
      <c r="I167" s="419"/>
      <c r="J167" s="419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20"/>
      <c r="X167" s="83">
        <f>SUM(X168:AC169)</f>
        <v>370000</v>
      </c>
      <c r="Y167" s="84"/>
      <c r="Z167" s="84"/>
      <c r="AA167" s="84"/>
      <c r="AB167" s="84"/>
      <c r="AC167" s="85"/>
      <c r="AD167" s="83">
        <f>SUM(AD168:AI169)</f>
        <v>243084.45</v>
      </c>
      <c r="AE167" s="84"/>
      <c r="AF167" s="84"/>
      <c r="AG167" s="84"/>
      <c r="AH167" s="84"/>
      <c r="AI167" s="85"/>
      <c r="AJ167" s="86">
        <f t="shared" si="5"/>
        <v>65.69850000000001</v>
      </c>
      <c r="AK167" s="87"/>
      <c r="AR167" s="46"/>
    </row>
    <row r="168" spans="1:44" ht="20.100000000000001" customHeight="1" x14ac:dyDescent="0.25">
      <c r="A168" s="260"/>
      <c r="B168" s="261"/>
      <c r="C168" s="262"/>
      <c r="D168" s="275">
        <v>4711</v>
      </c>
      <c r="E168" s="276"/>
      <c r="F168" s="277"/>
      <c r="G168" s="408" t="s">
        <v>86</v>
      </c>
      <c r="H168" s="409"/>
      <c r="I168" s="409"/>
      <c r="J168" s="409"/>
      <c r="K168" s="409"/>
      <c r="L168" s="409"/>
      <c r="M168" s="409"/>
      <c r="N168" s="409"/>
      <c r="O168" s="409"/>
      <c r="P168" s="409"/>
      <c r="Q168" s="409"/>
      <c r="R168" s="409"/>
      <c r="S168" s="409"/>
      <c r="T168" s="409"/>
      <c r="U168" s="409"/>
      <c r="V168" s="409"/>
      <c r="W168" s="410"/>
      <c r="X168" s="97">
        <f>X475</f>
        <v>235000</v>
      </c>
      <c r="Y168" s="98"/>
      <c r="Z168" s="98"/>
      <c r="AA168" s="98"/>
      <c r="AB168" s="98"/>
      <c r="AC168" s="99"/>
      <c r="AD168" s="97">
        <f>AD475</f>
        <v>230487.45</v>
      </c>
      <c r="AE168" s="98"/>
      <c r="AF168" s="98"/>
      <c r="AG168" s="98"/>
      <c r="AH168" s="98"/>
      <c r="AI168" s="99"/>
      <c r="AJ168" s="88">
        <f t="shared" si="5"/>
        <v>98.079765957446824</v>
      </c>
      <c r="AK168" s="89"/>
    </row>
    <row r="169" spans="1:44" ht="20.100000000000001" customHeight="1" thickBot="1" x14ac:dyDescent="0.3">
      <c r="A169" s="297"/>
      <c r="B169" s="298"/>
      <c r="C169" s="299"/>
      <c r="D169" s="110">
        <v>4721</v>
      </c>
      <c r="E169" s="111"/>
      <c r="F169" s="112"/>
      <c r="G169" s="113" t="s">
        <v>87</v>
      </c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5"/>
      <c r="X169" s="116">
        <f>X476</f>
        <v>135000</v>
      </c>
      <c r="Y169" s="117"/>
      <c r="Z169" s="117"/>
      <c r="AA169" s="117"/>
      <c r="AB169" s="117"/>
      <c r="AC169" s="118"/>
      <c r="AD169" s="116">
        <f>AD476</f>
        <v>12597</v>
      </c>
      <c r="AE169" s="117"/>
      <c r="AF169" s="117"/>
      <c r="AG169" s="117"/>
      <c r="AH169" s="117"/>
      <c r="AI169" s="118"/>
      <c r="AJ169" s="233">
        <f t="shared" si="5"/>
        <v>9.3311111111111114</v>
      </c>
      <c r="AK169" s="234"/>
    </row>
    <row r="170" spans="1:44" ht="25.5" customHeight="1" thickTop="1" thickBot="1" x14ac:dyDescent="0.3">
      <c r="A170" s="559">
        <v>4</v>
      </c>
      <c r="B170" s="560"/>
      <c r="C170" s="561"/>
      <c r="D170" s="562" t="s">
        <v>88</v>
      </c>
      <c r="E170" s="563"/>
      <c r="F170" s="563"/>
      <c r="G170" s="563"/>
      <c r="H170" s="563"/>
      <c r="I170" s="563"/>
      <c r="J170" s="563"/>
      <c r="K170" s="563"/>
      <c r="L170" s="563"/>
      <c r="M170" s="563"/>
      <c r="N170" s="563"/>
      <c r="O170" s="563"/>
      <c r="P170" s="563"/>
      <c r="Q170" s="563"/>
      <c r="R170" s="563"/>
      <c r="S170" s="563"/>
      <c r="T170" s="563"/>
      <c r="U170" s="563"/>
      <c r="V170" s="563"/>
      <c r="W170" s="564"/>
      <c r="X170" s="568">
        <f>X94+X100+X105+X111+X121+X126+X129+X137+X139+X146+X153+X157+X162+X164+X167</f>
        <v>93457000</v>
      </c>
      <c r="Y170" s="569"/>
      <c r="Z170" s="569"/>
      <c r="AA170" s="569"/>
      <c r="AB170" s="569"/>
      <c r="AC170" s="570"/>
      <c r="AD170" s="568">
        <f>AD94+AD100+AD105+AD111+AD121+AD126+AD129+AD137+AD139+AD146+AD153+AD157+AD162+AD164+AD167</f>
        <v>79009797.560000017</v>
      </c>
      <c r="AE170" s="569"/>
      <c r="AF170" s="569"/>
      <c r="AG170" s="569"/>
      <c r="AH170" s="569"/>
      <c r="AI170" s="570"/>
      <c r="AJ170" s="618">
        <f t="shared" si="5"/>
        <v>84.541337256706299</v>
      </c>
      <c r="AK170" s="619"/>
    </row>
    <row r="171" spans="1:44" ht="20.100000000000001" customHeight="1" x14ac:dyDescent="0.25"/>
    <row r="172" spans="1:44" ht="20.100000000000001" customHeight="1" x14ac:dyDescent="0.25"/>
    <row r="173" spans="1:44" ht="20.100000000000001" customHeight="1" x14ac:dyDescent="0.25"/>
    <row r="174" spans="1:44" ht="20.100000000000001" customHeight="1" x14ac:dyDescent="0.25"/>
    <row r="175" spans="1:44" ht="20.100000000000001" customHeight="1" x14ac:dyDescent="0.25"/>
    <row r="176" spans="1:44" ht="20.100000000000001" customHeight="1" x14ac:dyDescent="0.25"/>
    <row r="177" spans="1:43" ht="20.100000000000001" customHeight="1" x14ac:dyDescent="0.25"/>
    <row r="178" spans="1:43" ht="25.5" customHeight="1" x14ac:dyDescent="0.25">
      <c r="A178" s="196" t="s">
        <v>89</v>
      </c>
      <c r="B178" s="197"/>
      <c r="C178" s="197" t="s">
        <v>90</v>
      </c>
      <c r="D178" s="197"/>
      <c r="E178" s="164" t="s">
        <v>91</v>
      </c>
      <c r="F178" s="164"/>
      <c r="G178" s="197" t="s">
        <v>91</v>
      </c>
      <c r="H178" s="197"/>
      <c r="I178" s="197" t="s">
        <v>92</v>
      </c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 t="s">
        <v>201</v>
      </c>
      <c r="Y178" s="197"/>
      <c r="Z178" s="197"/>
      <c r="AA178" s="197"/>
      <c r="AB178" s="197"/>
      <c r="AC178" s="206"/>
      <c r="AD178" s="197" t="s">
        <v>200</v>
      </c>
      <c r="AE178" s="197"/>
      <c r="AF178" s="197"/>
      <c r="AG178" s="197"/>
      <c r="AH178" s="197"/>
      <c r="AI178" s="206"/>
      <c r="AJ178" s="158" t="s">
        <v>122</v>
      </c>
      <c r="AK178" s="159"/>
      <c r="AQ178" s="46"/>
    </row>
    <row r="179" spans="1:43" ht="11.25" customHeight="1" x14ac:dyDescent="0.25">
      <c r="A179" s="198"/>
      <c r="B179" s="199"/>
      <c r="C179" s="199"/>
      <c r="D179" s="199"/>
      <c r="E179" s="165"/>
      <c r="F179" s="165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207"/>
      <c r="AD179" s="199"/>
      <c r="AE179" s="199"/>
      <c r="AF179" s="199"/>
      <c r="AG179" s="199"/>
      <c r="AH179" s="199"/>
      <c r="AI179" s="207"/>
      <c r="AJ179" s="160"/>
      <c r="AK179" s="161"/>
    </row>
    <row r="180" spans="1:43" ht="18" customHeight="1" x14ac:dyDescent="0.25">
      <c r="A180" s="166">
        <v>1</v>
      </c>
      <c r="B180" s="167"/>
      <c r="C180" s="595" t="s">
        <v>197</v>
      </c>
      <c r="D180" s="596"/>
      <c r="E180" s="596"/>
      <c r="F180" s="596"/>
      <c r="G180" s="596"/>
      <c r="H180" s="596"/>
      <c r="I180" s="596"/>
      <c r="J180" s="596"/>
      <c r="K180" s="596"/>
      <c r="L180" s="596"/>
      <c r="M180" s="596"/>
      <c r="N180" s="596"/>
      <c r="O180" s="596"/>
      <c r="P180" s="596"/>
      <c r="Q180" s="596"/>
      <c r="R180" s="596"/>
      <c r="S180" s="596"/>
      <c r="T180" s="596"/>
      <c r="U180" s="596"/>
      <c r="V180" s="596"/>
      <c r="W180" s="596"/>
      <c r="X180" s="596"/>
      <c r="Y180" s="596"/>
      <c r="Z180" s="596"/>
      <c r="AA180" s="596"/>
      <c r="AB180" s="596"/>
      <c r="AC180" s="596"/>
      <c r="AD180" s="596"/>
      <c r="AE180" s="596"/>
      <c r="AF180" s="596"/>
      <c r="AG180" s="596"/>
      <c r="AH180" s="596"/>
      <c r="AI180" s="596"/>
      <c r="AJ180" s="596"/>
      <c r="AK180" s="597"/>
    </row>
    <row r="181" spans="1:43" ht="18" customHeight="1" x14ac:dyDescent="0.25">
      <c r="A181" s="168"/>
      <c r="B181" s="169"/>
      <c r="C181" s="598"/>
      <c r="D181" s="599"/>
      <c r="E181" s="599"/>
      <c r="F181" s="599"/>
      <c r="G181" s="599"/>
      <c r="H181" s="599"/>
      <c r="I181" s="599"/>
      <c r="J181" s="599"/>
      <c r="K181" s="599"/>
      <c r="L181" s="599"/>
      <c r="M181" s="599"/>
      <c r="N181" s="599"/>
      <c r="O181" s="599"/>
      <c r="P181" s="599"/>
      <c r="Q181" s="599"/>
      <c r="R181" s="599"/>
      <c r="S181" s="599"/>
      <c r="T181" s="599"/>
      <c r="U181" s="599"/>
      <c r="V181" s="599"/>
      <c r="W181" s="599"/>
      <c r="X181" s="599"/>
      <c r="Y181" s="599"/>
      <c r="Z181" s="599"/>
      <c r="AA181" s="599"/>
      <c r="AB181" s="599"/>
      <c r="AC181" s="599"/>
      <c r="AD181" s="599"/>
      <c r="AE181" s="599"/>
      <c r="AF181" s="599"/>
      <c r="AG181" s="599"/>
      <c r="AH181" s="599"/>
      <c r="AI181" s="599"/>
      <c r="AJ181" s="599"/>
      <c r="AK181" s="600"/>
    </row>
    <row r="182" spans="1:43" ht="20.100000000000001" customHeight="1" x14ac:dyDescent="0.25">
      <c r="A182" s="142"/>
      <c r="B182" s="143"/>
      <c r="C182" s="147"/>
      <c r="D182" s="147"/>
      <c r="E182" s="101">
        <v>411</v>
      </c>
      <c r="F182" s="101"/>
      <c r="G182" s="170" t="s">
        <v>32</v>
      </c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83">
        <f>SUM(X183:X187)</f>
        <v>441000</v>
      </c>
      <c r="Y182" s="84"/>
      <c r="Z182" s="84"/>
      <c r="AA182" s="84"/>
      <c r="AB182" s="84"/>
      <c r="AC182" s="85"/>
      <c r="AD182" s="83">
        <f>SUM(AD183:AD187)</f>
        <v>421935.44</v>
      </c>
      <c r="AE182" s="84"/>
      <c r="AF182" s="84"/>
      <c r="AG182" s="84"/>
      <c r="AH182" s="84"/>
      <c r="AI182" s="85"/>
      <c r="AJ182" s="86">
        <f t="shared" ref="AJ182:AJ188" si="6">AD182/X182*100</f>
        <v>95.676970521541946</v>
      </c>
      <c r="AK182" s="87"/>
    </row>
    <row r="183" spans="1:43" ht="20.100000000000001" customHeight="1" x14ac:dyDescent="0.25">
      <c r="A183" s="144"/>
      <c r="B183" s="141"/>
      <c r="C183" s="140">
        <v>111</v>
      </c>
      <c r="D183" s="140"/>
      <c r="E183" s="162"/>
      <c r="F183" s="162"/>
      <c r="G183" s="141">
        <v>4111</v>
      </c>
      <c r="H183" s="141"/>
      <c r="I183" s="141"/>
      <c r="J183" s="120" t="s">
        <v>33</v>
      </c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1">
        <v>259000</v>
      </c>
      <c r="Y183" s="121"/>
      <c r="Z183" s="121"/>
      <c r="AA183" s="121"/>
      <c r="AB183" s="121"/>
      <c r="AC183" s="122"/>
      <c r="AD183" s="121">
        <v>254487.13</v>
      </c>
      <c r="AE183" s="121"/>
      <c r="AF183" s="121"/>
      <c r="AG183" s="121"/>
      <c r="AH183" s="121"/>
      <c r="AI183" s="122"/>
      <c r="AJ183" s="88">
        <f t="shared" si="6"/>
        <v>98.257579150579161</v>
      </c>
      <c r="AK183" s="89"/>
    </row>
    <row r="184" spans="1:43" ht="20.100000000000001" customHeight="1" x14ac:dyDescent="0.25">
      <c r="A184" s="144"/>
      <c r="B184" s="141"/>
      <c r="C184" s="140">
        <v>111</v>
      </c>
      <c r="D184" s="140"/>
      <c r="E184" s="162"/>
      <c r="F184" s="162"/>
      <c r="G184" s="141">
        <v>4112</v>
      </c>
      <c r="H184" s="141"/>
      <c r="I184" s="141"/>
      <c r="J184" s="208" t="s">
        <v>34</v>
      </c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121">
        <v>37000</v>
      </c>
      <c r="Y184" s="121"/>
      <c r="Z184" s="121"/>
      <c r="AA184" s="121"/>
      <c r="AB184" s="121"/>
      <c r="AC184" s="122"/>
      <c r="AD184" s="121">
        <v>34448.67</v>
      </c>
      <c r="AE184" s="121"/>
      <c r="AF184" s="121"/>
      <c r="AG184" s="121"/>
      <c r="AH184" s="121"/>
      <c r="AI184" s="122"/>
      <c r="AJ184" s="88">
        <f t="shared" si="6"/>
        <v>93.10451351351351</v>
      </c>
      <c r="AK184" s="89"/>
    </row>
    <row r="185" spans="1:43" ht="20.100000000000001" customHeight="1" x14ac:dyDescent="0.25">
      <c r="A185" s="144"/>
      <c r="B185" s="141"/>
      <c r="C185" s="140">
        <v>111</v>
      </c>
      <c r="D185" s="140"/>
      <c r="E185" s="162"/>
      <c r="F185" s="162"/>
      <c r="G185" s="141">
        <v>4113</v>
      </c>
      <c r="H185" s="141"/>
      <c r="I185" s="141"/>
      <c r="J185" s="120" t="s">
        <v>35</v>
      </c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1">
        <v>99000</v>
      </c>
      <c r="Y185" s="121"/>
      <c r="Z185" s="121"/>
      <c r="AA185" s="121"/>
      <c r="AB185" s="121"/>
      <c r="AC185" s="122"/>
      <c r="AD185" s="121">
        <v>91868.38</v>
      </c>
      <c r="AE185" s="121"/>
      <c r="AF185" s="121"/>
      <c r="AG185" s="121"/>
      <c r="AH185" s="121"/>
      <c r="AI185" s="122"/>
      <c r="AJ185" s="88">
        <f t="shared" si="6"/>
        <v>92.796343434343441</v>
      </c>
      <c r="AK185" s="89"/>
    </row>
    <row r="186" spans="1:43" ht="20.100000000000001" customHeight="1" x14ac:dyDescent="0.25">
      <c r="A186" s="144"/>
      <c r="B186" s="141"/>
      <c r="C186" s="140">
        <v>111</v>
      </c>
      <c r="D186" s="140"/>
      <c r="E186" s="162"/>
      <c r="F186" s="162"/>
      <c r="G186" s="141">
        <v>4114</v>
      </c>
      <c r="H186" s="141"/>
      <c r="I186" s="141"/>
      <c r="J186" s="120" t="s">
        <v>36</v>
      </c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1">
        <v>40400</v>
      </c>
      <c r="Y186" s="121"/>
      <c r="Z186" s="121"/>
      <c r="AA186" s="121"/>
      <c r="AB186" s="121"/>
      <c r="AC186" s="122"/>
      <c r="AD186" s="121">
        <v>35953.760000000002</v>
      </c>
      <c r="AE186" s="121"/>
      <c r="AF186" s="121"/>
      <c r="AG186" s="121"/>
      <c r="AH186" s="121"/>
      <c r="AI186" s="122"/>
      <c r="AJ186" s="88">
        <f t="shared" si="6"/>
        <v>88.99445544554456</v>
      </c>
      <c r="AK186" s="89"/>
    </row>
    <row r="187" spans="1:43" ht="20.100000000000001" customHeight="1" x14ac:dyDescent="0.25">
      <c r="A187" s="146"/>
      <c r="B187" s="138"/>
      <c r="C187" s="137">
        <v>111</v>
      </c>
      <c r="D187" s="137"/>
      <c r="E187" s="163"/>
      <c r="F187" s="163"/>
      <c r="G187" s="138">
        <v>4115</v>
      </c>
      <c r="H187" s="138"/>
      <c r="I187" s="138"/>
      <c r="J187" s="105" t="s">
        <v>37</v>
      </c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>
        <v>5600</v>
      </c>
      <c r="Y187" s="106"/>
      <c r="Z187" s="106"/>
      <c r="AA187" s="106"/>
      <c r="AB187" s="106"/>
      <c r="AC187" s="107"/>
      <c r="AD187" s="106">
        <v>5177.5</v>
      </c>
      <c r="AE187" s="106"/>
      <c r="AF187" s="106"/>
      <c r="AG187" s="106"/>
      <c r="AH187" s="106"/>
      <c r="AI187" s="107"/>
      <c r="AJ187" s="593">
        <f t="shared" si="6"/>
        <v>92.455357142857139</v>
      </c>
      <c r="AK187" s="594"/>
    </row>
    <row r="188" spans="1:43" ht="20.100000000000001" customHeight="1" x14ac:dyDescent="0.25">
      <c r="A188" s="142"/>
      <c r="B188" s="143"/>
      <c r="C188" s="147"/>
      <c r="D188" s="147"/>
      <c r="E188" s="101">
        <v>412</v>
      </c>
      <c r="F188" s="101"/>
      <c r="G188" s="103" t="s">
        <v>38</v>
      </c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83">
        <f>SUM(X189:X190)</f>
        <v>15900</v>
      </c>
      <c r="Y188" s="84"/>
      <c r="Z188" s="84"/>
      <c r="AA188" s="84"/>
      <c r="AB188" s="84"/>
      <c r="AC188" s="85"/>
      <c r="AD188" s="83">
        <f>SUM(AD189:AD190)</f>
        <v>9848.27</v>
      </c>
      <c r="AE188" s="84"/>
      <c r="AF188" s="84"/>
      <c r="AG188" s="84"/>
      <c r="AH188" s="84"/>
      <c r="AI188" s="85"/>
      <c r="AJ188" s="86">
        <f t="shared" si="6"/>
        <v>61.938805031446542</v>
      </c>
      <c r="AK188" s="87"/>
    </row>
    <row r="189" spans="1:43" ht="20.100000000000001" customHeight="1" x14ac:dyDescent="0.25">
      <c r="A189" s="144"/>
      <c r="B189" s="141"/>
      <c r="C189" s="140">
        <v>111</v>
      </c>
      <c r="D189" s="140"/>
      <c r="E189" s="162"/>
      <c r="F189" s="162"/>
      <c r="G189" s="141">
        <v>4123</v>
      </c>
      <c r="H189" s="141"/>
      <c r="I189" s="141"/>
      <c r="J189" s="120" t="s">
        <v>39</v>
      </c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1">
        <v>9900</v>
      </c>
      <c r="Y189" s="121"/>
      <c r="Z189" s="121"/>
      <c r="AA189" s="121"/>
      <c r="AB189" s="121"/>
      <c r="AC189" s="122"/>
      <c r="AD189" s="121">
        <v>9848.27</v>
      </c>
      <c r="AE189" s="121"/>
      <c r="AF189" s="121"/>
      <c r="AG189" s="121"/>
      <c r="AH189" s="121"/>
      <c r="AI189" s="122"/>
      <c r="AJ189" s="88">
        <f t="shared" ref="AJ189:AJ206" si="7">AD189/X189*100</f>
        <v>99.477474747474744</v>
      </c>
      <c r="AK189" s="89"/>
    </row>
    <row r="190" spans="1:43" ht="20.100000000000001" customHeight="1" x14ac:dyDescent="0.25">
      <c r="A190" s="146"/>
      <c r="B190" s="138"/>
      <c r="C190" s="137">
        <v>111</v>
      </c>
      <c r="D190" s="137"/>
      <c r="E190" s="163"/>
      <c r="F190" s="163"/>
      <c r="G190" s="138">
        <v>4127</v>
      </c>
      <c r="H190" s="138"/>
      <c r="I190" s="138"/>
      <c r="J190" s="222" t="s">
        <v>42</v>
      </c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106">
        <v>6000</v>
      </c>
      <c r="Y190" s="106"/>
      <c r="Z190" s="106"/>
      <c r="AA190" s="106"/>
      <c r="AB190" s="106"/>
      <c r="AC190" s="107"/>
      <c r="AD190" s="106">
        <v>0</v>
      </c>
      <c r="AE190" s="106"/>
      <c r="AF190" s="106"/>
      <c r="AG190" s="106"/>
      <c r="AH190" s="106"/>
      <c r="AI190" s="107"/>
      <c r="AJ190" s="593">
        <f t="shared" si="7"/>
        <v>0</v>
      </c>
      <c r="AK190" s="594"/>
    </row>
    <row r="191" spans="1:43" ht="20.100000000000001" customHeight="1" x14ac:dyDescent="0.25">
      <c r="A191" s="142"/>
      <c r="B191" s="143"/>
      <c r="C191" s="147"/>
      <c r="D191" s="147"/>
      <c r="E191" s="101">
        <v>413</v>
      </c>
      <c r="F191" s="101"/>
      <c r="G191" s="103" t="s">
        <v>43</v>
      </c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83">
        <f>SUM(X192:X193)</f>
        <v>10500</v>
      </c>
      <c r="Y191" s="84"/>
      <c r="Z191" s="84"/>
      <c r="AA191" s="84"/>
      <c r="AB191" s="84"/>
      <c r="AC191" s="85"/>
      <c r="AD191" s="83">
        <f>SUM(AD192:AD193)</f>
        <v>7888.26</v>
      </c>
      <c r="AE191" s="84"/>
      <c r="AF191" s="84"/>
      <c r="AG191" s="84"/>
      <c r="AH191" s="84"/>
      <c r="AI191" s="85"/>
      <c r="AJ191" s="620">
        <f t="shared" si="7"/>
        <v>75.126285714285714</v>
      </c>
      <c r="AK191" s="621"/>
    </row>
    <row r="192" spans="1:43" ht="20.100000000000001" customHeight="1" x14ac:dyDescent="0.25">
      <c r="A192" s="144"/>
      <c r="B192" s="141"/>
      <c r="C192" s="140">
        <v>111</v>
      </c>
      <c r="D192" s="140"/>
      <c r="E192" s="162"/>
      <c r="F192" s="162"/>
      <c r="G192" s="141">
        <v>4131</v>
      </c>
      <c r="H192" s="141"/>
      <c r="I192" s="141"/>
      <c r="J192" s="120" t="s">
        <v>44</v>
      </c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1">
        <v>10000</v>
      </c>
      <c r="Y192" s="121"/>
      <c r="Z192" s="121"/>
      <c r="AA192" s="121"/>
      <c r="AB192" s="121"/>
      <c r="AC192" s="122"/>
      <c r="AD192" s="121">
        <v>7632.18</v>
      </c>
      <c r="AE192" s="121"/>
      <c r="AF192" s="121"/>
      <c r="AG192" s="121"/>
      <c r="AH192" s="121"/>
      <c r="AI192" s="122"/>
      <c r="AJ192" s="88">
        <f t="shared" si="7"/>
        <v>76.32180000000001</v>
      </c>
      <c r="AK192" s="89"/>
    </row>
    <row r="193" spans="1:55" ht="20.100000000000001" customHeight="1" x14ac:dyDescent="0.25">
      <c r="A193" s="146"/>
      <c r="B193" s="138"/>
      <c r="C193" s="137">
        <v>111</v>
      </c>
      <c r="D193" s="137"/>
      <c r="E193" s="163"/>
      <c r="F193" s="163"/>
      <c r="G193" s="138">
        <v>4133</v>
      </c>
      <c r="H193" s="138"/>
      <c r="I193" s="138"/>
      <c r="J193" s="222" t="s">
        <v>45</v>
      </c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106">
        <v>500</v>
      </c>
      <c r="Y193" s="106"/>
      <c r="Z193" s="106"/>
      <c r="AA193" s="106"/>
      <c r="AB193" s="106"/>
      <c r="AC193" s="107"/>
      <c r="AD193" s="106">
        <v>256.08</v>
      </c>
      <c r="AE193" s="106"/>
      <c r="AF193" s="106"/>
      <c r="AG193" s="106"/>
      <c r="AH193" s="106"/>
      <c r="AI193" s="107"/>
      <c r="AJ193" s="593">
        <f t="shared" si="7"/>
        <v>51.215999999999994</v>
      </c>
      <c r="AK193" s="594"/>
      <c r="BC193" s="42"/>
    </row>
    <row r="194" spans="1:55" ht="20.100000000000001" customHeight="1" x14ac:dyDescent="0.25">
      <c r="A194" s="142"/>
      <c r="B194" s="143"/>
      <c r="C194" s="147"/>
      <c r="D194" s="147"/>
      <c r="E194" s="101">
        <v>414</v>
      </c>
      <c r="F194" s="101"/>
      <c r="G194" s="103" t="s">
        <v>48</v>
      </c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83">
        <f>SUM(X195:X199)</f>
        <v>171500</v>
      </c>
      <c r="Y194" s="84"/>
      <c r="Z194" s="84"/>
      <c r="AA194" s="84"/>
      <c r="AB194" s="84"/>
      <c r="AC194" s="85"/>
      <c r="AD194" s="83">
        <f>SUM(AD195:AD199)</f>
        <v>159908.71999999997</v>
      </c>
      <c r="AE194" s="84"/>
      <c r="AF194" s="84"/>
      <c r="AG194" s="84"/>
      <c r="AH194" s="84"/>
      <c r="AI194" s="85"/>
      <c r="AJ194" s="278">
        <f t="shared" si="7"/>
        <v>93.241236151603474</v>
      </c>
      <c r="AK194" s="279"/>
      <c r="AQ194" s="46"/>
    </row>
    <row r="195" spans="1:55" ht="20.100000000000001" customHeight="1" x14ac:dyDescent="0.25">
      <c r="A195" s="144"/>
      <c r="B195" s="141"/>
      <c r="C195" s="140">
        <v>111</v>
      </c>
      <c r="D195" s="140"/>
      <c r="E195" s="162"/>
      <c r="F195" s="162"/>
      <c r="G195" s="141">
        <v>4141</v>
      </c>
      <c r="H195" s="141"/>
      <c r="I195" s="141"/>
      <c r="J195" s="120" t="s">
        <v>49</v>
      </c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1">
        <v>30000</v>
      </c>
      <c r="Y195" s="121"/>
      <c r="Z195" s="121"/>
      <c r="AA195" s="121"/>
      <c r="AB195" s="121"/>
      <c r="AC195" s="122"/>
      <c r="AD195" s="121">
        <v>25747.38</v>
      </c>
      <c r="AE195" s="121"/>
      <c r="AF195" s="121"/>
      <c r="AG195" s="121"/>
      <c r="AH195" s="121"/>
      <c r="AI195" s="122"/>
      <c r="AJ195" s="88">
        <f t="shared" si="7"/>
        <v>85.824600000000004</v>
      </c>
      <c r="AK195" s="89"/>
    </row>
    <row r="196" spans="1:55" ht="20.100000000000001" customHeight="1" x14ac:dyDescent="0.25">
      <c r="A196" s="144"/>
      <c r="B196" s="141"/>
      <c r="C196" s="140">
        <v>111</v>
      </c>
      <c r="D196" s="140"/>
      <c r="E196" s="162"/>
      <c r="F196" s="162"/>
      <c r="G196" s="141">
        <v>4142</v>
      </c>
      <c r="H196" s="141"/>
      <c r="I196" s="141"/>
      <c r="J196" s="208" t="s">
        <v>50</v>
      </c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121">
        <v>26000</v>
      </c>
      <c r="Y196" s="121"/>
      <c r="Z196" s="121"/>
      <c r="AA196" s="121"/>
      <c r="AB196" s="121"/>
      <c r="AC196" s="122"/>
      <c r="AD196" s="121">
        <v>25894.18</v>
      </c>
      <c r="AE196" s="121"/>
      <c r="AF196" s="121"/>
      <c r="AG196" s="121"/>
      <c r="AH196" s="121"/>
      <c r="AI196" s="122"/>
      <c r="AJ196" s="88">
        <f t="shared" si="7"/>
        <v>99.593000000000004</v>
      </c>
      <c r="AK196" s="89"/>
    </row>
    <row r="197" spans="1:55" ht="20.100000000000001" customHeight="1" x14ac:dyDescent="0.25">
      <c r="A197" s="144"/>
      <c r="B197" s="141"/>
      <c r="C197" s="140">
        <v>460</v>
      </c>
      <c r="D197" s="140"/>
      <c r="E197" s="162"/>
      <c r="F197" s="162"/>
      <c r="G197" s="141">
        <v>4143</v>
      </c>
      <c r="H197" s="141"/>
      <c r="I197" s="141"/>
      <c r="J197" s="120" t="s">
        <v>51</v>
      </c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1">
        <v>12000</v>
      </c>
      <c r="Y197" s="121"/>
      <c r="Z197" s="121"/>
      <c r="AA197" s="121"/>
      <c r="AB197" s="121"/>
      <c r="AC197" s="122"/>
      <c r="AD197" s="121">
        <v>11571.99</v>
      </c>
      <c r="AE197" s="121"/>
      <c r="AF197" s="121"/>
      <c r="AG197" s="121"/>
      <c r="AH197" s="121"/>
      <c r="AI197" s="122"/>
      <c r="AJ197" s="88">
        <f t="shared" si="7"/>
        <v>96.433250000000001</v>
      </c>
      <c r="AK197" s="89"/>
    </row>
    <row r="198" spans="1:55" ht="20.100000000000001" customHeight="1" x14ac:dyDescent="0.25">
      <c r="A198" s="144"/>
      <c r="B198" s="141"/>
      <c r="C198" s="140">
        <v>111</v>
      </c>
      <c r="D198" s="140"/>
      <c r="E198" s="162"/>
      <c r="F198" s="162"/>
      <c r="G198" s="141">
        <v>4147</v>
      </c>
      <c r="H198" s="141"/>
      <c r="I198" s="141"/>
      <c r="J198" s="175" t="s">
        <v>93</v>
      </c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21">
        <v>15000</v>
      </c>
      <c r="Y198" s="121"/>
      <c r="Z198" s="121"/>
      <c r="AA198" s="121"/>
      <c r="AB198" s="121"/>
      <c r="AC198" s="122"/>
      <c r="AD198" s="121">
        <v>7448.02</v>
      </c>
      <c r="AE198" s="121"/>
      <c r="AF198" s="121"/>
      <c r="AG198" s="121"/>
      <c r="AH198" s="121"/>
      <c r="AI198" s="122"/>
      <c r="AJ198" s="88">
        <f t="shared" si="7"/>
        <v>49.653466666666667</v>
      </c>
      <c r="AK198" s="89"/>
    </row>
    <row r="199" spans="1:55" ht="20.100000000000001" customHeight="1" x14ac:dyDescent="0.25">
      <c r="A199" s="146"/>
      <c r="B199" s="138"/>
      <c r="C199" s="137">
        <v>111</v>
      </c>
      <c r="D199" s="137"/>
      <c r="E199" s="163"/>
      <c r="F199" s="163"/>
      <c r="G199" s="138">
        <v>4149</v>
      </c>
      <c r="H199" s="138"/>
      <c r="I199" s="138"/>
      <c r="J199" s="105" t="s">
        <v>56</v>
      </c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6">
        <v>88500</v>
      </c>
      <c r="Y199" s="106"/>
      <c r="Z199" s="106"/>
      <c r="AA199" s="106"/>
      <c r="AB199" s="106"/>
      <c r="AC199" s="107"/>
      <c r="AD199" s="106">
        <v>89247.15</v>
      </c>
      <c r="AE199" s="106"/>
      <c r="AF199" s="106"/>
      <c r="AG199" s="106"/>
      <c r="AH199" s="106"/>
      <c r="AI199" s="107"/>
      <c r="AJ199" s="593">
        <f t="shared" si="7"/>
        <v>100.84423728813559</v>
      </c>
      <c r="AK199" s="594"/>
    </row>
    <row r="200" spans="1:55" ht="20.100000000000001" customHeight="1" x14ac:dyDescent="0.25">
      <c r="A200" s="171"/>
      <c r="B200" s="172"/>
      <c r="C200" s="209"/>
      <c r="D200" s="210"/>
      <c r="E200" s="214">
        <v>419</v>
      </c>
      <c r="F200" s="215"/>
      <c r="G200" s="251" t="s">
        <v>65</v>
      </c>
      <c r="H200" s="557"/>
      <c r="I200" s="557"/>
      <c r="J200" s="557"/>
      <c r="K200" s="557"/>
      <c r="L200" s="557"/>
      <c r="M200" s="557"/>
      <c r="N200" s="557"/>
      <c r="O200" s="557"/>
      <c r="P200" s="557"/>
      <c r="Q200" s="557"/>
      <c r="R200" s="557"/>
      <c r="S200" s="557"/>
      <c r="T200" s="557"/>
      <c r="U200" s="557"/>
      <c r="V200" s="557"/>
      <c r="W200" s="558"/>
      <c r="X200" s="83">
        <f>X201+X202</f>
        <v>21000</v>
      </c>
      <c r="Y200" s="84"/>
      <c r="Z200" s="84"/>
      <c r="AA200" s="84"/>
      <c r="AB200" s="84"/>
      <c r="AC200" s="85"/>
      <c r="AD200" s="83">
        <f>AD201+AD202</f>
        <v>18267.47</v>
      </c>
      <c r="AE200" s="84"/>
      <c r="AF200" s="84"/>
      <c r="AG200" s="84"/>
      <c r="AH200" s="84"/>
      <c r="AI200" s="85"/>
      <c r="AJ200" s="86">
        <f>(AD200/X200)*100</f>
        <v>86.987952380952379</v>
      </c>
      <c r="AK200" s="87"/>
    </row>
    <row r="201" spans="1:55" ht="20.100000000000001" customHeight="1" x14ac:dyDescent="0.25">
      <c r="A201" s="218"/>
      <c r="B201" s="219"/>
      <c r="C201" s="140">
        <v>111</v>
      </c>
      <c r="D201" s="140"/>
      <c r="E201" s="220"/>
      <c r="F201" s="221"/>
      <c r="G201" s="141">
        <v>4191</v>
      </c>
      <c r="H201" s="141"/>
      <c r="I201" s="141"/>
      <c r="J201" s="120" t="s">
        <v>154</v>
      </c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1">
        <v>19000</v>
      </c>
      <c r="Y201" s="121"/>
      <c r="Z201" s="121"/>
      <c r="AA201" s="121"/>
      <c r="AB201" s="121"/>
      <c r="AC201" s="122"/>
      <c r="AD201" s="121">
        <v>18267.47</v>
      </c>
      <c r="AE201" s="121"/>
      <c r="AF201" s="121"/>
      <c r="AG201" s="121"/>
      <c r="AH201" s="121"/>
      <c r="AI201" s="122"/>
      <c r="AJ201" s="88">
        <f t="shared" ref="AJ201" si="8">AD201/X201*100</f>
        <v>96.14457894736843</v>
      </c>
      <c r="AK201" s="89"/>
    </row>
    <row r="202" spans="1:55" ht="39.950000000000003" customHeight="1" x14ac:dyDescent="0.25">
      <c r="A202" s="173"/>
      <c r="B202" s="174"/>
      <c r="C202" s="140">
        <v>111</v>
      </c>
      <c r="D202" s="140"/>
      <c r="E202" s="216"/>
      <c r="F202" s="217"/>
      <c r="G202" s="110">
        <v>4195</v>
      </c>
      <c r="H202" s="111"/>
      <c r="I202" s="112"/>
      <c r="J202" s="113" t="s">
        <v>151</v>
      </c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5"/>
      <c r="X202" s="116">
        <v>2000</v>
      </c>
      <c r="Y202" s="117"/>
      <c r="Z202" s="117"/>
      <c r="AA202" s="117"/>
      <c r="AB202" s="117"/>
      <c r="AC202" s="118"/>
      <c r="AD202" s="119">
        <v>0</v>
      </c>
      <c r="AE202" s="117"/>
      <c r="AF202" s="117"/>
      <c r="AG202" s="117"/>
      <c r="AH202" s="117"/>
      <c r="AI202" s="118"/>
      <c r="AJ202" s="119">
        <f>(AD202/X202)*100</f>
        <v>0</v>
      </c>
      <c r="AK202" s="118"/>
    </row>
    <row r="203" spans="1:55" ht="39.950000000000003" customHeight="1" x14ac:dyDescent="0.25">
      <c r="A203" s="171"/>
      <c r="B203" s="172"/>
      <c r="C203" s="143"/>
      <c r="D203" s="143"/>
      <c r="E203" s="101">
        <v>431</v>
      </c>
      <c r="F203" s="101"/>
      <c r="G203" s="251" t="s">
        <v>69</v>
      </c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3"/>
      <c r="X203" s="83">
        <f>X204+X205</f>
        <v>64000</v>
      </c>
      <c r="Y203" s="84"/>
      <c r="Z203" s="84"/>
      <c r="AA203" s="84"/>
      <c r="AB203" s="84"/>
      <c r="AC203" s="85"/>
      <c r="AD203" s="83">
        <f>AD204+AD205</f>
        <v>45722.42</v>
      </c>
      <c r="AE203" s="84"/>
      <c r="AF203" s="84"/>
      <c r="AG203" s="84"/>
      <c r="AH203" s="84"/>
      <c r="AI203" s="85"/>
      <c r="AJ203" s="661">
        <f t="shared" si="7"/>
        <v>71.441281250000003</v>
      </c>
      <c r="AK203" s="637"/>
      <c r="AQ203" s="49"/>
    </row>
    <row r="204" spans="1:55" ht="20.100000000000001" customHeight="1" x14ac:dyDescent="0.25">
      <c r="A204" s="218"/>
      <c r="B204" s="219"/>
      <c r="C204" s="140">
        <v>111</v>
      </c>
      <c r="D204" s="140"/>
      <c r="E204" s="162"/>
      <c r="F204" s="162"/>
      <c r="G204" s="141">
        <v>4318</v>
      </c>
      <c r="H204" s="141"/>
      <c r="I204" s="141"/>
      <c r="J204" s="120" t="s">
        <v>74</v>
      </c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503">
        <v>54000</v>
      </c>
      <c r="Y204" s="503"/>
      <c r="Z204" s="503"/>
      <c r="AA204" s="503"/>
      <c r="AB204" s="503"/>
      <c r="AC204" s="504"/>
      <c r="AD204" s="503">
        <v>45722.42</v>
      </c>
      <c r="AE204" s="503"/>
      <c r="AF204" s="503"/>
      <c r="AG204" s="503"/>
      <c r="AH204" s="503"/>
      <c r="AI204" s="504"/>
      <c r="AJ204" s="88">
        <f t="shared" si="7"/>
        <v>84.671148148148148</v>
      </c>
      <c r="AK204" s="89"/>
    </row>
    <row r="205" spans="1:55" ht="20.100000000000001" customHeight="1" x14ac:dyDescent="0.25">
      <c r="A205" s="173"/>
      <c r="B205" s="174"/>
      <c r="C205" s="108">
        <v>111</v>
      </c>
      <c r="D205" s="109"/>
      <c r="E205" s="320"/>
      <c r="F205" s="321"/>
      <c r="G205" s="110">
        <v>4319</v>
      </c>
      <c r="H205" s="111"/>
      <c r="I205" s="112"/>
      <c r="J205" s="113" t="s">
        <v>152</v>
      </c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5"/>
      <c r="X205" s="445">
        <v>10000</v>
      </c>
      <c r="Y205" s="446"/>
      <c r="Z205" s="446"/>
      <c r="AA205" s="446"/>
      <c r="AB205" s="446"/>
      <c r="AC205" s="447"/>
      <c r="AD205" s="601">
        <v>0</v>
      </c>
      <c r="AE205" s="446"/>
      <c r="AF205" s="446"/>
      <c r="AG205" s="446"/>
      <c r="AH205" s="446"/>
      <c r="AI205" s="447"/>
      <c r="AJ205" s="622">
        <f>AD205/X205*100</f>
        <v>0</v>
      </c>
      <c r="AK205" s="623"/>
    </row>
    <row r="206" spans="1:55" ht="18" customHeight="1" x14ac:dyDescent="0.25">
      <c r="A206" s="200">
        <v>1</v>
      </c>
      <c r="B206" s="201"/>
      <c r="C206" s="204" t="s">
        <v>94</v>
      </c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148">
        <f>X182+X188+X191+X194+X200+X203</f>
        <v>723900</v>
      </c>
      <c r="Y206" s="149"/>
      <c r="Z206" s="149"/>
      <c r="AA206" s="149"/>
      <c r="AB206" s="149"/>
      <c r="AC206" s="150"/>
      <c r="AD206" s="148">
        <f>AD182+AD188+AD191+AD194+AD200+AD203</f>
        <v>663570.57999999996</v>
      </c>
      <c r="AE206" s="149"/>
      <c r="AF206" s="149"/>
      <c r="AG206" s="149"/>
      <c r="AH206" s="149"/>
      <c r="AI206" s="150"/>
      <c r="AJ206" s="154">
        <f t="shared" si="7"/>
        <v>91.66605608509461</v>
      </c>
      <c r="AK206" s="155"/>
    </row>
    <row r="207" spans="1:55" ht="18" customHeight="1" x14ac:dyDescent="0.25">
      <c r="A207" s="202"/>
      <c r="B207" s="203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151"/>
      <c r="Y207" s="152"/>
      <c r="Z207" s="152"/>
      <c r="AA207" s="152"/>
      <c r="AB207" s="152"/>
      <c r="AC207" s="153"/>
      <c r="AD207" s="151"/>
      <c r="AE207" s="152"/>
      <c r="AF207" s="152"/>
      <c r="AG207" s="152"/>
      <c r="AH207" s="152"/>
      <c r="AI207" s="153"/>
      <c r="AJ207" s="156"/>
      <c r="AK207" s="157"/>
    </row>
    <row r="224" ht="21" hidden="1" customHeight="1" x14ac:dyDescent="0.25"/>
    <row r="225" spans="1:37" ht="18" customHeight="1" x14ac:dyDescent="0.25">
      <c r="A225" s="196" t="s">
        <v>89</v>
      </c>
      <c r="B225" s="197"/>
      <c r="C225" s="197" t="s">
        <v>90</v>
      </c>
      <c r="D225" s="197"/>
      <c r="E225" s="164" t="s">
        <v>91</v>
      </c>
      <c r="F225" s="164"/>
      <c r="G225" s="197" t="s">
        <v>91</v>
      </c>
      <c r="H225" s="197"/>
      <c r="I225" s="197" t="s">
        <v>92</v>
      </c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 t="s">
        <v>201</v>
      </c>
      <c r="Y225" s="197"/>
      <c r="Z225" s="197"/>
      <c r="AA225" s="197"/>
      <c r="AB225" s="197"/>
      <c r="AC225" s="206"/>
      <c r="AD225" s="197" t="s">
        <v>200</v>
      </c>
      <c r="AE225" s="197"/>
      <c r="AF225" s="197"/>
      <c r="AG225" s="197"/>
      <c r="AH225" s="197"/>
      <c r="AI225" s="206"/>
      <c r="AJ225" s="158" t="s">
        <v>122</v>
      </c>
      <c r="AK225" s="159"/>
    </row>
    <row r="226" spans="1:37" ht="18" customHeight="1" x14ac:dyDescent="0.25">
      <c r="A226" s="198"/>
      <c r="B226" s="199"/>
      <c r="C226" s="199"/>
      <c r="D226" s="199"/>
      <c r="E226" s="165"/>
      <c r="F226" s="165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199"/>
      <c r="AC226" s="207"/>
      <c r="AD226" s="199"/>
      <c r="AE226" s="199"/>
      <c r="AF226" s="199"/>
      <c r="AG226" s="199"/>
      <c r="AH226" s="199"/>
      <c r="AI226" s="207"/>
      <c r="AJ226" s="160"/>
      <c r="AK226" s="161"/>
    </row>
    <row r="227" spans="1:37" ht="18" customHeight="1" x14ac:dyDescent="0.25">
      <c r="A227" s="166">
        <v>2</v>
      </c>
      <c r="B227" s="167"/>
      <c r="C227" s="187" t="s">
        <v>176</v>
      </c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9"/>
    </row>
    <row r="228" spans="1:37" ht="18" customHeight="1" x14ac:dyDescent="0.25">
      <c r="A228" s="168"/>
      <c r="B228" s="169"/>
      <c r="C228" s="190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2"/>
    </row>
    <row r="229" spans="1:37" ht="20.100000000000001" customHeight="1" x14ac:dyDescent="0.25">
      <c r="A229" s="142"/>
      <c r="B229" s="143"/>
      <c r="C229" s="147"/>
      <c r="D229" s="147"/>
      <c r="E229" s="101">
        <v>411</v>
      </c>
      <c r="F229" s="101"/>
      <c r="G229" s="170" t="s">
        <v>32</v>
      </c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83">
        <f>SUM(X230:X234)</f>
        <v>145200</v>
      </c>
      <c r="Y229" s="84"/>
      <c r="Z229" s="84"/>
      <c r="AA229" s="84"/>
      <c r="AB229" s="84"/>
      <c r="AC229" s="85"/>
      <c r="AD229" s="83">
        <f>SUM(AD230:AD234)</f>
        <v>142602.4</v>
      </c>
      <c r="AE229" s="84"/>
      <c r="AF229" s="84"/>
      <c r="AG229" s="84"/>
      <c r="AH229" s="84"/>
      <c r="AI229" s="85"/>
      <c r="AJ229" s="86">
        <f t="shared" ref="AJ229:AJ238" si="9">AD229/X229*100</f>
        <v>98.211019283746552</v>
      </c>
      <c r="AK229" s="87"/>
    </row>
    <row r="230" spans="1:37" ht="20.100000000000001" customHeight="1" x14ac:dyDescent="0.25">
      <c r="A230" s="144"/>
      <c r="B230" s="141"/>
      <c r="C230" s="140">
        <v>111</v>
      </c>
      <c r="D230" s="140"/>
      <c r="E230" s="162"/>
      <c r="F230" s="162"/>
      <c r="G230" s="141">
        <v>4111</v>
      </c>
      <c r="H230" s="141"/>
      <c r="I230" s="141"/>
      <c r="J230" s="120" t="s">
        <v>33</v>
      </c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1">
        <v>87200</v>
      </c>
      <c r="Y230" s="121"/>
      <c r="Z230" s="121"/>
      <c r="AA230" s="121"/>
      <c r="AB230" s="121"/>
      <c r="AC230" s="122"/>
      <c r="AD230" s="121">
        <v>86924.32</v>
      </c>
      <c r="AE230" s="121"/>
      <c r="AF230" s="121"/>
      <c r="AG230" s="121"/>
      <c r="AH230" s="121"/>
      <c r="AI230" s="122"/>
      <c r="AJ230" s="88">
        <f t="shared" si="9"/>
        <v>99.683853211009179</v>
      </c>
      <c r="AK230" s="89"/>
    </row>
    <row r="231" spans="1:37" ht="20.100000000000001" customHeight="1" x14ac:dyDescent="0.25">
      <c r="A231" s="144"/>
      <c r="B231" s="141"/>
      <c r="C231" s="140">
        <v>111</v>
      </c>
      <c r="D231" s="140"/>
      <c r="E231" s="162"/>
      <c r="F231" s="162"/>
      <c r="G231" s="141">
        <v>4112</v>
      </c>
      <c r="H231" s="141"/>
      <c r="I231" s="141"/>
      <c r="J231" s="208" t="s">
        <v>34</v>
      </c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121">
        <v>13200</v>
      </c>
      <c r="Y231" s="121"/>
      <c r="Z231" s="121"/>
      <c r="AA231" s="121"/>
      <c r="AB231" s="121"/>
      <c r="AC231" s="122"/>
      <c r="AD231" s="121">
        <v>12664.05</v>
      </c>
      <c r="AE231" s="121"/>
      <c r="AF231" s="121"/>
      <c r="AG231" s="121"/>
      <c r="AH231" s="121"/>
      <c r="AI231" s="122"/>
      <c r="AJ231" s="88">
        <f t="shared" si="9"/>
        <v>95.939772727272725</v>
      </c>
      <c r="AK231" s="89"/>
    </row>
    <row r="232" spans="1:37" ht="20.100000000000001" customHeight="1" x14ac:dyDescent="0.25">
      <c r="A232" s="144"/>
      <c r="B232" s="141"/>
      <c r="C232" s="140">
        <v>111</v>
      </c>
      <c r="D232" s="140"/>
      <c r="E232" s="162"/>
      <c r="F232" s="162"/>
      <c r="G232" s="141">
        <v>4113</v>
      </c>
      <c r="H232" s="141"/>
      <c r="I232" s="141"/>
      <c r="J232" s="120" t="s">
        <v>35</v>
      </c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1">
        <v>30300</v>
      </c>
      <c r="Y232" s="121"/>
      <c r="Z232" s="121"/>
      <c r="AA232" s="121"/>
      <c r="AB232" s="121"/>
      <c r="AC232" s="122"/>
      <c r="AD232" s="121">
        <v>29483.81</v>
      </c>
      <c r="AE232" s="121"/>
      <c r="AF232" s="121"/>
      <c r="AG232" s="121"/>
      <c r="AH232" s="121"/>
      <c r="AI232" s="122"/>
      <c r="AJ232" s="88">
        <f t="shared" si="9"/>
        <v>97.306303630363047</v>
      </c>
      <c r="AK232" s="89"/>
    </row>
    <row r="233" spans="1:37" ht="20.100000000000001" customHeight="1" x14ac:dyDescent="0.25">
      <c r="A233" s="144"/>
      <c r="B233" s="141"/>
      <c r="C233" s="140">
        <v>111</v>
      </c>
      <c r="D233" s="140"/>
      <c r="E233" s="162"/>
      <c r="F233" s="162"/>
      <c r="G233" s="141">
        <v>4114</v>
      </c>
      <c r="H233" s="141"/>
      <c r="I233" s="141"/>
      <c r="J233" s="120" t="s">
        <v>36</v>
      </c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1">
        <v>12600</v>
      </c>
      <c r="Y233" s="121"/>
      <c r="Z233" s="121"/>
      <c r="AA233" s="121"/>
      <c r="AB233" s="121"/>
      <c r="AC233" s="122"/>
      <c r="AD233" s="121">
        <v>11806.04</v>
      </c>
      <c r="AE233" s="121"/>
      <c r="AF233" s="121"/>
      <c r="AG233" s="121"/>
      <c r="AH233" s="121"/>
      <c r="AI233" s="122"/>
      <c r="AJ233" s="88">
        <f t="shared" si="9"/>
        <v>93.698730158730172</v>
      </c>
      <c r="AK233" s="89"/>
    </row>
    <row r="234" spans="1:37" ht="20.100000000000001" customHeight="1" x14ac:dyDescent="0.25">
      <c r="A234" s="146"/>
      <c r="B234" s="138"/>
      <c r="C234" s="137">
        <v>111</v>
      </c>
      <c r="D234" s="137"/>
      <c r="E234" s="163"/>
      <c r="F234" s="163"/>
      <c r="G234" s="138">
        <v>4115</v>
      </c>
      <c r="H234" s="138"/>
      <c r="I234" s="138"/>
      <c r="J234" s="105" t="s">
        <v>37</v>
      </c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>
        <v>1900</v>
      </c>
      <c r="Y234" s="106"/>
      <c r="Z234" s="106"/>
      <c r="AA234" s="106"/>
      <c r="AB234" s="106"/>
      <c r="AC234" s="107"/>
      <c r="AD234" s="106">
        <v>1724.18</v>
      </c>
      <c r="AE234" s="106"/>
      <c r="AF234" s="106"/>
      <c r="AG234" s="106"/>
      <c r="AH234" s="106"/>
      <c r="AI234" s="107"/>
      <c r="AJ234" s="88">
        <f t="shared" si="9"/>
        <v>90.746315789473684</v>
      </c>
      <c r="AK234" s="89"/>
    </row>
    <row r="235" spans="1:37" ht="20.100000000000001" customHeight="1" x14ac:dyDescent="0.25">
      <c r="A235" s="142"/>
      <c r="B235" s="143"/>
      <c r="C235" s="147"/>
      <c r="D235" s="147"/>
      <c r="E235" s="101">
        <v>412</v>
      </c>
      <c r="F235" s="101"/>
      <c r="G235" s="103" t="s">
        <v>38</v>
      </c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83">
        <f>SUM(X236:X236)</f>
        <v>6000</v>
      </c>
      <c r="Y235" s="84"/>
      <c r="Z235" s="84"/>
      <c r="AA235" s="84"/>
      <c r="AB235" s="84"/>
      <c r="AC235" s="85"/>
      <c r="AD235" s="83">
        <f>SUM(AD236:AD236)</f>
        <v>5062.79</v>
      </c>
      <c r="AE235" s="84"/>
      <c r="AF235" s="84"/>
      <c r="AG235" s="84"/>
      <c r="AH235" s="84"/>
      <c r="AI235" s="85"/>
      <c r="AJ235" s="86">
        <f t="shared" si="9"/>
        <v>84.379833333333337</v>
      </c>
      <c r="AK235" s="87"/>
    </row>
    <row r="236" spans="1:37" ht="20.100000000000001" customHeight="1" x14ac:dyDescent="0.25">
      <c r="A236" s="144"/>
      <c r="B236" s="141"/>
      <c r="C236" s="140">
        <v>111</v>
      </c>
      <c r="D236" s="140"/>
      <c r="E236" s="162"/>
      <c r="F236" s="162"/>
      <c r="G236" s="141">
        <v>4123</v>
      </c>
      <c r="H236" s="141"/>
      <c r="I236" s="141"/>
      <c r="J236" s="120" t="s">
        <v>39</v>
      </c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1">
        <v>6000</v>
      </c>
      <c r="Y236" s="121"/>
      <c r="Z236" s="121"/>
      <c r="AA236" s="121"/>
      <c r="AB236" s="121"/>
      <c r="AC236" s="122"/>
      <c r="AD236" s="121">
        <v>5062.79</v>
      </c>
      <c r="AE236" s="121"/>
      <c r="AF236" s="121"/>
      <c r="AG236" s="121"/>
      <c r="AH236" s="121"/>
      <c r="AI236" s="122"/>
      <c r="AJ236" s="88">
        <f t="shared" si="9"/>
        <v>84.379833333333337</v>
      </c>
      <c r="AK236" s="89"/>
    </row>
    <row r="237" spans="1:37" ht="20.100000000000001" customHeight="1" x14ac:dyDescent="0.25">
      <c r="A237" s="142"/>
      <c r="B237" s="143"/>
      <c r="C237" s="147"/>
      <c r="D237" s="147"/>
      <c r="E237" s="101">
        <v>413</v>
      </c>
      <c r="F237" s="101"/>
      <c r="G237" s="103" t="s">
        <v>43</v>
      </c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83">
        <f>SUM(X238:X239)</f>
        <v>1500</v>
      </c>
      <c r="Y237" s="84"/>
      <c r="Z237" s="84"/>
      <c r="AA237" s="84"/>
      <c r="AB237" s="84"/>
      <c r="AC237" s="85"/>
      <c r="AD237" s="83">
        <f>SUM(AD238:AD239)</f>
        <v>855.7</v>
      </c>
      <c r="AE237" s="84"/>
      <c r="AF237" s="84"/>
      <c r="AG237" s="84"/>
      <c r="AH237" s="84"/>
      <c r="AI237" s="85"/>
      <c r="AJ237" s="86">
        <f t="shared" si="9"/>
        <v>57.046666666666667</v>
      </c>
      <c r="AK237" s="87"/>
    </row>
    <row r="238" spans="1:37" ht="20.100000000000001" customHeight="1" x14ac:dyDescent="0.25">
      <c r="A238" s="144"/>
      <c r="B238" s="141"/>
      <c r="C238" s="140">
        <v>111</v>
      </c>
      <c r="D238" s="140"/>
      <c r="E238" s="162"/>
      <c r="F238" s="162"/>
      <c r="G238" s="141">
        <v>4131</v>
      </c>
      <c r="H238" s="141"/>
      <c r="I238" s="141"/>
      <c r="J238" s="120" t="s">
        <v>44</v>
      </c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1">
        <v>1000</v>
      </c>
      <c r="Y238" s="121"/>
      <c r="Z238" s="121"/>
      <c r="AA238" s="121"/>
      <c r="AB238" s="121"/>
      <c r="AC238" s="122"/>
      <c r="AD238" s="121">
        <v>855.7</v>
      </c>
      <c r="AE238" s="121"/>
      <c r="AF238" s="121"/>
      <c r="AG238" s="121"/>
      <c r="AH238" s="121"/>
      <c r="AI238" s="122"/>
      <c r="AJ238" s="88">
        <f t="shared" si="9"/>
        <v>85.570000000000007</v>
      </c>
      <c r="AK238" s="89"/>
    </row>
    <row r="239" spans="1:37" ht="20.100000000000001" customHeight="1" x14ac:dyDescent="0.25">
      <c r="A239" s="146"/>
      <c r="B239" s="138"/>
      <c r="C239" s="137">
        <v>111</v>
      </c>
      <c r="D239" s="137"/>
      <c r="E239" s="163"/>
      <c r="F239" s="163"/>
      <c r="G239" s="138">
        <v>4133</v>
      </c>
      <c r="H239" s="138"/>
      <c r="I239" s="138"/>
      <c r="J239" s="222" t="s">
        <v>45</v>
      </c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106">
        <v>500</v>
      </c>
      <c r="Y239" s="106"/>
      <c r="Z239" s="106"/>
      <c r="AA239" s="106"/>
      <c r="AB239" s="106"/>
      <c r="AC239" s="107"/>
      <c r="AD239" s="106">
        <v>0</v>
      </c>
      <c r="AE239" s="106"/>
      <c r="AF239" s="106"/>
      <c r="AG239" s="106"/>
      <c r="AH239" s="106"/>
      <c r="AI239" s="107"/>
      <c r="AJ239" s="593">
        <f t="shared" ref="AJ239:AJ248" si="10">AD239/X239*100</f>
        <v>0</v>
      </c>
      <c r="AK239" s="594"/>
    </row>
    <row r="240" spans="1:37" ht="20.100000000000001" customHeight="1" x14ac:dyDescent="0.25">
      <c r="A240" s="171"/>
      <c r="B240" s="172"/>
      <c r="C240" s="147"/>
      <c r="D240" s="147"/>
      <c r="E240" s="101">
        <v>414</v>
      </c>
      <c r="F240" s="101"/>
      <c r="G240" s="103" t="s">
        <v>48</v>
      </c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83">
        <f>SUM(X241:AC244)</f>
        <v>50500</v>
      </c>
      <c r="Y240" s="84"/>
      <c r="Z240" s="84"/>
      <c r="AA240" s="84"/>
      <c r="AB240" s="84"/>
      <c r="AC240" s="85"/>
      <c r="AD240" s="83">
        <f>SUM(AD241:AI244)</f>
        <v>47868.88</v>
      </c>
      <c r="AE240" s="84"/>
      <c r="AF240" s="84"/>
      <c r="AG240" s="84"/>
      <c r="AH240" s="84"/>
      <c r="AI240" s="85"/>
      <c r="AJ240" s="278">
        <f t="shared" si="10"/>
        <v>94.789861386138611</v>
      </c>
      <c r="AK240" s="279"/>
    </row>
    <row r="241" spans="1:51" ht="20.100000000000001" customHeight="1" x14ac:dyDescent="0.25">
      <c r="A241" s="218"/>
      <c r="B241" s="219"/>
      <c r="C241" s="140">
        <v>111</v>
      </c>
      <c r="D241" s="140"/>
      <c r="E241" s="162"/>
      <c r="F241" s="162"/>
      <c r="G241" s="141">
        <v>4141</v>
      </c>
      <c r="H241" s="141"/>
      <c r="I241" s="141"/>
      <c r="J241" s="120" t="s">
        <v>49</v>
      </c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1">
        <v>2000</v>
      </c>
      <c r="Y241" s="121"/>
      <c r="Z241" s="121"/>
      <c r="AA241" s="121"/>
      <c r="AB241" s="121"/>
      <c r="AC241" s="122"/>
      <c r="AD241" s="121">
        <v>0</v>
      </c>
      <c r="AE241" s="121"/>
      <c r="AF241" s="121"/>
      <c r="AG241" s="121"/>
      <c r="AH241" s="121"/>
      <c r="AI241" s="122"/>
      <c r="AJ241" s="88">
        <f t="shared" si="10"/>
        <v>0</v>
      </c>
      <c r="AK241" s="89"/>
    </row>
    <row r="242" spans="1:51" ht="20.100000000000001" customHeight="1" x14ac:dyDescent="0.25">
      <c r="A242" s="218"/>
      <c r="B242" s="219"/>
      <c r="C242" s="140">
        <v>460</v>
      </c>
      <c r="D242" s="140"/>
      <c r="E242" s="162"/>
      <c r="F242" s="162"/>
      <c r="G242" s="141">
        <v>4143</v>
      </c>
      <c r="H242" s="141"/>
      <c r="I242" s="141"/>
      <c r="J242" s="120" t="s">
        <v>51</v>
      </c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1">
        <v>2000</v>
      </c>
      <c r="Y242" s="121"/>
      <c r="Z242" s="121"/>
      <c r="AA242" s="121"/>
      <c r="AB242" s="121"/>
      <c r="AC242" s="122"/>
      <c r="AD242" s="121">
        <v>1762.79</v>
      </c>
      <c r="AE242" s="121"/>
      <c r="AF242" s="121"/>
      <c r="AG242" s="121"/>
      <c r="AH242" s="121"/>
      <c r="AI242" s="122"/>
      <c r="AJ242" s="88">
        <f t="shared" si="10"/>
        <v>88.139499999999998</v>
      </c>
      <c r="AK242" s="89"/>
    </row>
    <row r="243" spans="1:51" ht="20.100000000000001" customHeight="1" x14ac:dyDescent="0.25">
      <c r="A243" s="218"/>
      <c r="B243" s="219"/>
      <c r="C243" s="140">
        <v>460</v>
      </c>
      <c r="D243" s="140"/>
      <c r="E243" s="102"/>
      <c r="F243" s="102"/>
      <c r="G243" s="141">
        <v>4148</v>
      </c>
      <c r="H243" s="141"/>
      <c r="I243" s="141"/>
      <c r="J243" s="120" t="s">
        <v>55</v>
      </c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1">
        <v>500</v>
      </c>
      <c r="Y243" s="121"/>
      <c r="Z243" s="121"/>
      <c r="AA243" s="121"/>
      <c r="AB243" s="121"/>
      <c r="AC243" s="122"/>
      <c r="AD243" s="121">
        <v>0</v>
      </c>
      <c r="AE243" s="121"/>
      <c r="AF243" s="121"/>
      <c r="AG243" s="121"/>
      <c r="AH243" s="121"/>
      <c r="AI243" s="122"/>
      <c r="AJ243" s="88">
        <f t="shared" ref="AJ243" si="11">AD243/X243*100</f>
        <v>0</v>
      </c>
      <c r="AK243" s="89"/>
    </row>
    <row r="244" spans="1:51" ht="20.100000000000001" customHeight="1" x14ac:dyDescent="0.25">
      <c r="A244" s="218"/>
      <c r="B244" s="219"/>
      <c r="C244" s="137">
        <v>111</v>
      </c>
      <c r="D244" s="137"/>
      <c r="E244" s="163"/>
      <c r="F244" s="163"/>
      <c r="G244" s="138">
        <v>4149</v>
      </c>
      <c r="H244" s="138"/>
      <c r="I244" s="138"/>
      <c r="J244" s="105" t="s">
        <v>56</v>
      </c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>
        <v>46000</v>
      </c>
      <c r="Y244" s="106"/>
      <c r="Z244" s="106"/>
      <c r="AA244" s="106"/>
      <c r="AB244" s="106"/>
      <c r="AC244" s="107"/>
      <c r="AD244" s="106">
        <v>46106.09</v>
      </c>
      <c r="AE244" s="106"/>
      <c r="AF244" s="106"/>
      <c r="AG244" s="106"/>
      <c r="AH244" s="106"/>
      <c r="AI244" s="107"/>
      <c r="AJ244" s="593">
        <f t="shared" si="10"/>
        <v>100.2306304347826</v>
      </c>
      <c r="AK244" s="594"/>
      <c r="AY244" s="47"/>
    </row>
    <row r="245" spans="1:51" ht="20.100000000000001" customHeight="1" x14ac:dyDescent="0.25">
      <c r="A245" s="218"/>
      <c r="B245" s="219"/>
      <c r="C245" s="209"/>
      <c r="D245" s="210"/>
      <c r="E245" s="214"/>
      <c r="F245" s="215"/>
      <c r="G245" s="251" t="s">
        <v>65</v>
      </c>
      <c r="H245" s="557"/>
      <c r="I245" s="557"/>
      <c r="J245" s="557"/>
      <c r="K245" s="557"/>
      <c r="L245" s="557"/>
      <c r="M245" s="557"/>
      <c r="N245" s="557"/>
      <c r="O245" s="557"/>
      <c r="P245" s="557"/>
      <c r="Q245" s="557"/>
      <c r="R245" s="557"/>
      <c r="S245" s="557"/>
      <c r="T245" s="557"/>
      <c r="U245" s="557"/>
      <c r="V245" s="557"/>
      <c r="W245" s="558"/>
      <c r="X245" s="83">
        <f>X246</f>
        <v>11500</v>
      </c>
      <c r="Y245" s="84"/>
      <c r="Z245" s="84"/>
      <c r="AA245" s="84"/>
      <c r="AB245" s="84"/>
      <c r="AC245" s="85"/>
      <c r="AD245" s="83">
        <f>AD246</f>
        <v>11209.83</v>
      </c>
      <c r="AE245" s="84"/>
      <c r="AF245" s="84"/>
      <c r="AG245" s="84"/>
      <c r="AH245" s="84"/>
      <c r="AI245" s="85"/>
      <c r="AJ245" s="86">
        <f>(AD245/X245)*100</f>
        <v>97.476782608695657</v>
      </c>
      <c r="AK245" s="87"/>
    </row>
    <row r="246" spans="1:51" ht="20.100000000000001" customHeight="1" x14ac:dyDescent="0.25">
      <c r="A246" s="218"/>
      <c r="B246" s="219"/>
      <c r="C246" s="140">
        <v>111</v>
      </c>
      <c r="D246" s="140"/>
      <c r="E246" s="216"/>
      <c r="F246" s="217"/>
      <c r="G246" s="141">
        <v>4191</v>
      </c>
      <c r="H246" s="141"/>
      <c r="I246" s="141"/>
      <c r="J246" s="120" t="s">
        <v>154</v>
      </c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1">
        <v>11500</v>
      </c>
      <c r="Y246" s="121"/>
      <c r="Z246" s="121"/>
      <c r="AA246" s="121"/>
      <c r="AB246" s="121"/>
      <c r="AC246" s="122"/>
      <c r="AD246" s="121">
        <v>11209.83</v>
      </c>
      <c r="AE246" s="121"/>
      <c r="AF246" s="121"/>
      <c r="AG246" s="121"/>
      <c r="AH246" s="121"/>
      <c r="AI246" s="122"/>
      <c r="AJ246" s="88">
        <f t="shared" ref="AJ246" si="12">AD246/X246*100</f>
        <v>97.476782608695657</v>
      </c>
      <c r="AK246" s="89"/>
    </row>
    <row r="247" spans="1:51" ht="39.950000000000003" customHeight="1" x14ac:dyDescent="0.25">
      <c r="A247" s="218"/>
      <c r="B247" s="219"/>
      <c r="C247" s="147"/>
      <c r="D247" s="147"/>
      <c r="E247" s="214">
        <v>431</v>
      </c>
      <c r="F247" s="215"/>
      <c r="G247" s="251" t="s">
        <v>69</v>
      </c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3"/>
      <c r="X247" s="83">
        <f>X248</f>
        <v>10000</v>
      </c>
      <c r="Y247" s="84"/>
      <c r="Z247" s="84"/>
      <c r="AA247" s="84"/>
      <c r="AB247" s="84"/>
      <c r="AC247" s="85"/>
      <c r="AD247" s="83">
        <f>AD248</f>
        <v>4309.28</v>
      </c>
      <c r="AE247" s="84"/>
      <c r="AF247" s="84"/>
      <c r="AG247" s="84"/>
      <c r="AH247" s="84"/>
      <c r="AI247" s="85"/>
      <c r="AJ247" s="278">
        <f t="shared" si="10"/>
        <v>43.092799999999997</v>
      </c>
      <c r="AK247" s="279"/>
    </row>
    <row r="248" spans="1:51" ht="20.100000000000001" customHeight="1" x14ac:dyDescent="0.25">
      <c r="A248" s="173"/>
      <c r="B248" s="174"/>
      <c r="C248" s="140">
        <v>111</v>
      </c>
      <c r="D248" s="140"/>
      <c r="E248" s="216"/>
      <c r="F248" s="217"/>
      <c r="G248" s="141">
        <v>4319</v>
      </c>
      <c r="H248" s="141"/>
      <c r="I248" s="141"/>
      <c r="J248" s="120" t="s">
        <v>152</v>
      </c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1">
        <v>10000</v>
      </c>
      <c r="Y248" s="121"/>
      <c r="Z248" s="121"/>
      <c r="AA248" s="121"/>
      <c r="AB248" s="121"/>
      <c r="AC248" s="122"/>
      <c r="AD248" s="121">
        <v>4309.28</v>
      </c>
      <c r="AE248" s="121"/>
      <c r="AF248" s="121"/>
      <c r="AG248" s="121"/>
      <c r="AH248" s="121"/>
      <c r="AI248" s="122"/>
      <c r="AJ248" s="88">
        <f t="shared" si="10"/>
        <v>43.092799999999997</v>
      </c>
      <c r="AK248" s="89"/>
    </row>
    <row r="249" spans="1:51" ht="18" customHeight="1" x14ac:dyDescent="0.25">
      <c r="A249" s="200">
        <v>2</v>
      </c>
      <c r="B249" s="201"/>
      <c r="C249" s="204" t="s">
        <v>94</v>
      </c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148">
        <f>X229+X235+X237+X240+X245+X247</f>
        <v>224700</v>
      </c>
      <c r="Y249" s="149"/>
      <c r="Z249" s="149"/>
      <c r="AA249" s="149"/>
      <c r="AB249" s="149"/>
      <c r="AC249" s="150"/>
      <c r="AD249" s="148">
        <f>AD229+AD235+AD237+AD240+AD245+AD247</f>
        <v>211908.88</v>
      </c>
      <c r="AE249" s="149"/>
      <c r="AF249" s="149"/>
      <c r="AG249" s="149"/>
      <c r="AH249" s="149"/>
      <c r="AI249" s="150"/>
      <c r="AJ249" s="154">
        <f>(AD249/X249)*100</f>
        <v>94.307467734757452</v>
      </c>
      <c r="AK249" s="155"/>
    </row>
    <row r="250" spans="1:51" ht="18" customHeight="1" x14ac:dyDescent="0.25">
      <c r="A250" s="202"/>
      <c r="B250" s="203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151"/>
      <c r="Y250" s="152"/>
      <c r="Z250" s="152"/>
      <c r="AA250" s="152"/>
      <c r="AB250" s="152"/>
      <c r="AC250" s="153"/>
      <c r="AD250" s="151"/>
      <c r="AE250" s="152"/>
      <c r="AF250" s="152"/>
      <c r="AG250" s="152"/>
      <c r="AH250" s="152"/>
      <c r="AI250" s="153"/>
      <c r="AJ250" s="156"/>
      <c r="AK250" s="157"/>
    </row>
    <row r="271" ht="24" customHeight="1" x14ac:dyDescent="0.25"/>
    <row r="272" ht="3" hidden="1" customHeight="1" x14ac:dyDescent="0.25"/>
    <row r="273" spans="1:37" ht="18" hidden="1" customHeight="1" x14ac:dyDescent="0.25"/>
    <row r="274" spans="1:37" ht="18" hidden="1" customHeight="1" x14ac:dyDescent="0.25"/>
    <row r="275" spans="1:37" ht="51" hidden="1" customHeight="1" x14ac:dyDescent="0.25"/>
    <row r="276" spans="1:37" ht="18" customHeight="1" x14ac:dyDescent="0.25">
      <c r="A276" s="196" t="s">
        <v>89</v>
      </c>
      <c r="B276" s="197"/>
      <c r="C276" s="197" t="s">
        <v>90</v>
      </c>
      <c r="D276" s="197"/>
      <c r="E276" s="164" t="s">
        <v>91</v>
      </c>
      <c r="F276" s="164"/>
      <c r="G276" s="197" t="s">
        <v>91</v>
      </c>
      <c r="H276" s="197"/>
      <c r="I276" s="197" t="s">
        <v>92</v>
      </c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 t="s">
        <v>201</v>
      </c>
      <c r="Y276" s="197"/>
      <c r="Z276" s="197"/>
      <c r="AA276" s="197"/>
      <c r="AB276" s="197"/>
      <c r="AC276" s="206"/>
      <c r="AD276" s="197" t="s">
        <v>200</v>
      </c>
      <c r="AE276" s="197"/>
      <c r="AF276" s="197"/>
      <c r="AG276" s="197"/>
      <c r="AH276" s="197"/>
      <c r="AI276" s="206"/>
      <c r="AJ276" s="158" t="s">
        <v>122</v>
      </c>
      <c r="AK276" s="159"/>
    </row>
    <row r="277" spans="1:37" ht="18" customHeight="1" x14ac:dyDescent="0.25">
      <c r="A277" s="198"/>
      <c r="B277" s="199"/>
      <c r="C277" s="199"/>
      <c r="D277" s="199"/>
      <c r="E277" s="165"/>
      <c r="F277" s="165"/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  <c r="Z277" s="199"/>
      <c r="AA277" s="199"/>
      <c r="AB277" s="199"/>
      <c r="AC277" s="207"/>
      <c r="AD277" s="199"/>
      <c r="AE277" s="199"/>
      <c r="AF277" s="199"/>
      <c r="AG277" s="199"/>
      <c r="AH277" s="199"/>
      <c r="AI277" s="207"/>
      <c r="AJ277" s="160"/>
      <c r="AK277" s="161"/>
    </row>
    <row r="278" spans="1:37" ht="18" customHeight="1" x14ac:dyDescent="0.25">
      <c r="A278" s="166">
        <v>3</v>
      </c>
      <c r="B278" s="167"/>
      <c r="C278" s="187" t="s">
        <v>177</v>
      </c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  <c r="Z278" s="188"/>
      <c r="AA278" s="188"/>
      <c r="AB278" s="188"/>
      <c r="AC278" s="188"/>
      <c r="AD278" s="188"/>
      <c r="AE278" s="188"/>
      <c r="AF278" s="188"/>
      <c r="AG278" s="188"/>
      <c r="AH278" s="188"/>
      <c r="AI278" s="188"/>
      <c r="AJ278" s="188"/>
      <c r="AK278" s="189"/>
    </row>
    <row r="279" spans="1:37" ht="18" customHeight="1" x14ac:dyDescent="0.25">
      <c r="A279" s="168"/>
      <c r="B279" s="169"/>
      <c r="C279" s="190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2"/>
    </row>
    <row r="280" spans="1:37" ht="20.100000000000001" customHeight="1" x14ac:dyDescent="0.25">
      <c r="A280" s="142"/>
      <c r="B280" s="143"/>
      <c r="C280" s="147"/>
      <c r="D280" s="147"/>
      <c r="E280" s="101">
        <v>411</v>
      </c>
      <c r="F280" s="101"/>
      <c r="G280" s="170" t="s">
        <v>32</v>
      </c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83">
        <f>SUM(X281:X285)</f>
        <v>84100</v>
      </c>
      <c r="Y280" s="84"/>
      <c r="Z280" s="84"/>
      <c r="AA280" s="84"/>
      <c r="AB280" s="84"/>
      <c r="AC280" s="85"/>
      <c r="AD280" s="83">
        <f>SUM(AD281:AD285)</f>
        <v>71964.739999999991</v>
      </c>
      <c r="AE280" s="84"/>
      <c r="AF280" s="84"/>
      <c r="AG280" s="84"/>
      <c r="AH280" s="84"/>
      <c r="AI280" s="85"/>
      <c r="AJ280" s="86">
        <f>AD280/X280*100</f>
        <v>85.570439952437567</v>
      </c>
      <c r="AK280" s="87"/>
    </row>
    <row r="281" spans="1:37" ht="20.100000000000001" customHeight="1" x14ac:dyDescent="0.25">
      <c r="A281" s="144"/>
      <c r="B281" s="141"/>
      <c r="C281" s="140">
        <v>111</v>
      </c>
      <c r="D281" s="140"/>
      <c r="E281" s="162"/>
      <c r="F281" s="162"/>
      <c r="G281" s="141">
        <v>4111</v>
      </c>
      <c r="H281" s="141"/>
      <c r="I281" s="141"/>
      <c r="J281" s="120" t="s">
        <v>33</v>
      </c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1">
        <v>50600</v>
      </c>
      <c r="Y281" s="121"/>
      <c r="Z281" s="121"/>
      <c r="AA281" s="121"/>
      <c r="AB281" s="121"/>
      <c r="AC281" s="122"/>
      <c r="AD281" s="121">
        <v>45114.95</v>
      </c>
      <c r="AE281" s="121"/>
      <c r="AF281" s="121"/>
      <c r="AG281" s="121"/>
      <c r="AH281" s="121"/>
      <c r="AI281" s="122"/>
      <c r="AJ281" s="88">
        <f t="shared" ref="AJ281:AJ296" si="13">AD281/X281*100</f>
        <v>89.159980237154144</v>
      </c>
      <c r="AK281" s="89"/>
    </row>
    <row r="282" spans="1:37" ht="20.100000000000001" customHeight="1" x14ac:dyDescent="0.25">
      <c r="A282" s="144"/>
      <c r="B282" s="141"/>
      <c r="C282" s="140">
        <v>111</v>
      </c>
      <c r="D282" s="140"/>
      <c r="E282" s="162"/>
      <c r="F282" s="162"/>
      <c r="G282" s="141">
        <v>4112</v>
      </c>
      <c r="H282" s="141"/>
      <c r="I282" s="141"/>
      <c r="J282" s="208" t="s">
        <v>34</v>
      </c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121">
        <v>7000</v>
      </c>
      <c r="Y282" s="121"/>
      <c r="Z282" s="121"/>
      <c r="AA282" s="121"/>
      <c r="AB282" s="121"/>
      <c r="AC282" s="122"/>
      <c r="AD282" s="121">
        <v>5771.79</v>
      </c>
      <c r="AE282" s="121"/>
      <c r="AF282" s="121"/>
      <c r="AG282" s="121"/>
      <c r="AH282" s="121"/>
      <c r="AI282" s="122"/>
      <c r="AJ282" s="88">
        <f t="shared" si="13"/>
        <v>82.454142857142855</v>
      </c>
      <c r="AK282" s="89"/>
    </row>
    <row r="283" spans="1:37" ht="20.100000000000001" customHeight="1" x14ac:dyDescent="0.25">
      <c r="A283" s="144"/>
      <c r="B283" s="141"/>
      <c r="C283" s="140">
        <v>111</v>
      </c>
      <c r="D283" s="140"/>
      <c r="E283" s="162"/>
      <c r="F283" s="162"/>
      <c r="G283" s="141">
        <v>4113</v>
      </c>
      <c r="H283" s="141"/>
      <c r="I283" s="141"/>
      <c r="J283" s="120" t="s">
        <v>35</v>
      </c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1">
        <v>18100</v>
      </c>
      <c r="Y283" s="121"/>
      <c r="Z283" s="121"/>
      <c r="AA283" s="121"/>
      <c r="AB283" s="121"/>
      <c r="AC283" s="122"/>
      <c r="AD283" s="121">
        <v>14531.46</v>
      </c>
      <c r="AE283" s="121"/>
      <c r="AF283" s="121"/>
      <c r="AG283" s="121"/>
      <c r="AH283" s="121"/>
      <c r="AI283" s="122"/>
      <c r="AJ283" s="88">
        <f t="shared" si="13"/>
        <v>80.284309392265186</v>
      </c>
      <c r="AK283" s="89"/>
    </row>
    <row r="284" spans="1:37" ht="20.100000000000001" customHeight="1" x14ac:dyDescent="0.25">
      <c r="A284" s="144"/>
      <c r="B284" s="141"/>
      <c r="C284" s="140">
        <v>111</v>
      </c>
      <c r="D284" s="140"/>
      <c r="E284" s="162"/>
      <c r="F284" s="162"/>
      <c r="G284" s="141">
        <v>4114</v>
      </c>
      <c r="H284" s="141"/>
      <c r="I284" s="141"/>
      <c r="J284" s="120" t="s">
        <v>36</v>
      </c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1">
        <v>7300</v>
      </c>
      <c r="Y284" s="121"/>
      <c r="Z284" s="121"/>
      <c r="AA284" s="121"/>
      <c r="AB284" s="121"/>
      <c r="AC284" s="122"/>
      <c r="AD284" s="121">
        <v>5680.57</v>
      </c>
      <c r="AE284" s="121"/>
      <c r="AF284" s="121"/>
      <c r="AG284" s="121"/>
      <c r="AH284" s="121"/>
      <c r="AI284" s="122"/>
      <c r="AJ284" s="88">
        <f t="shared" si="13"/>
        <v>77.816027397260271</v>
      </c>
      <c r="AK284" s="89"/>
    </row>
    <row r="285" spans="1:37" ht="20.100000000000001" customHeight="1" x14ac:dyDescent="0.25">
      <c r="A285" s="146"/>
      <c r="B285" s="138"/>
      <c r="C285" s="137">
        <v>111</v>
      </c>
      <c r="D285" s="137"/>
      <c r="E285" s="163"/>
      <c r="F285" s="163"/>
      <c r="G285" s="138">
        <v>4115</v>
      </c>
      <c r="H285" s="138"/>
      <c r="I285" s="138"/>
      <c r="J285" s="105" t="s">
        <v>37</v>
      </c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>
        <v>1100</v>
      </c>
      <c r="Y285" s="106"/>
      <c r="Z285" s="106"/>
      <c r="AA285" s="106"/>
      <c r="AB285" s="106"/>
      <c r="AC285" s="107"/>
      <c r="AD285" s="106">
        <v>865.97</v>
      </c>
      <c r="AE285" s="106"/>
      <c r="AF285" s="106"/>
      <c r="AG285" s="106"/>
      <c r="AH285" s="106"/>
      <c r="AI285" s="107"/>
      <c r="AJ285" s="88">
        <f t="shared" si="13"/>
        <v>78.724545454545463</v>
      </c>
      <c r="AK285" s="89"/>
    </row>
    <row r="286" spans="1:37" ht="20.100000000000001" customHeight="1" x14ac:dyDescent="0.25">
      <c r="A286" s="142"/>
      <c r="B286" s="143"/>
      <c r="C286" s="147"/>
      <c r="D286" s="147"/>
      <c r="E286" s="101">
        <v>412</v>
      </c>
      <c r="F286" s="101"/>
      <c r="G286" s="103" t="s">
        <v>38</v>
      </c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83">
        <f>SUM(X287:X287)</f>
        <v>3300</v>
      </c>
      <c r="Y286" s="84"/>
      <c r="Z286" s="84"/>
      <c r="AA286" s="84"/>
      <c r="AB286" s="84"/>
      <c r="AC286" s="85"/>
      <c r="AD286" s="83">
        <f>SUM(AD287:AD287)</f>
        <v>2444.9</v>
      </c>
      <c r="AE286" s="84"/>
      <c r="AF286" s="84"/>
      <c r="AG286" s="84"/>
      <c r="AH286" s="84"/>
      <c r="AI286" s="85"/>
      <c r="AJ286" s="86">
        <f t="shared" si="13"/>
        <v>74.087878787878793</v>
      </c>
      <c r="AK286" s="87"/>
    </row>
    <row r="287" spans="1:37" ht="20.100000000000001" customHeight="1" x14ac:dyDescent="0.25">
      <c r="A287" s="144"/>
      <c r="B287" s="141"/>
      <c r="C287" s="140">
        <v>111</v>
      </c>
      <c r="D287" s="140"/>
      <c r="E287" s="162"/>
      <c r="F287" s="162"/>
      <c r="G287" s="141">
        <v>4123</v>
      </c>
      <c r="H287" s="141"/>
      <c r="I287" s="141"/>
      <c r="J287" s="120" t="s">
        <v>39</v>
      </c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1">
        <v>3300</v>
      </c>
      <c r="Y287" s="121"/>
      <c r="Z287" s="121"/>
      <c r="AA287" s="121"/>
      <c r="AB287" s="121"/>
      <c r="AC287" s="122"/>
      <c r="AD287" s="121">
        <v>2444.9</v>
      </c>
      <c r="AE287" s="121"/>
      <c r="AF287" s="121"/>
      <c r="AG287" s="121"/>
      <c r="AH287" s="121"/>
      <c r="AI287" s="122"/>
      <c r="AJ287" s="88">
        <f t="shared" si="13"/>
        <v>74.087878787878793</v>
      </c>
      <c r="AK287" s="89"/>
    </row>
    <row r="288" spans="1:37" ht="20.100000000000001" customHeight="1" x14ac:dyDescent="0.25">
      <c r="A288" s="142"/>
      <c r="B288" s="143"/>
      <c r="C288" s="147"/>
      <c r="D288" s="147"/>
      <c r="E288" s="101">
        <v>413</v>
      </c>
      <c r="F288" s="101"/>
      <c r="G288" s="103" t="s">
        <v>43</v>
      </c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83">
        <f>SUM(X289:X290)</f>
        <v>1000</v>
      </c>
      <c r="Y288" s="84"/>
      <c r="Z288" s="84"/>
      <c r="AA288" s="84"/>
      <c r="AB288" s="84"/>
      <c r="AC288" s="85"/>
      <c r="AD288" s="83">
        <f>SUM(AD289:AD290)</f>
        <v>290.89</v>
      </c>
      <c r="AE288" s="84"/>
      <c r="AF288" s="84"/>
      <c r="AG288" s="84"/>
      <c r="AH288" s="84"/>
      <c r="AI288" s="85"/>
      <c r="AJ288" s="86">
        <f t="shared" si="13"/>
        <v>29.088999999999999</v>
      </c>
      <c r="AK288" s="87"/>
    </row>
    <row r="289" spans="1:37" ht="20.100000000000001" customHeight="1" x14ac:dyDescent="0.25">
      <c r="A289" s="144"/>
      <c r="B289" s="141"/>
      <c r="C289" s="140">
        <v>111</v>
      </c>
      <c r="D289" s="140"/>
      <c r="E289" s="162"/>
      <c r="F289" s="162"/>
      <c r="G289" s="141">
        <v>4131</v>
      </c>
      <c r="H289" s="141"/>
      <c r="I289" s="141"/>
      <c r="J289" s="120" t="s">
        <v>44</v>
      </c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1">
        <v>500</v>
      </c>
      <c r="Y289" s="121"/>
      <c r="Z289" s="121"/>
      <c r="AA289" s="121"/>
      <c r="AB289" s="121"/>
      <c r="AC289" s="122"/>
      <c r="AD289" s="121">
        <v>290.89</v>
      </c>
      <c r="AE289" s="121"/>
      <c r="AF289" s="121"/>
      <c r="AG289" s="121"/>
      <c r="AH289" s="121"/>
      <c r="AI289" s="122"/>
      <c r="AJ289" s="88">
        <f t="shared" si="13"/>
        <v>58.177999999999997</v>
      </c>
      <c r="AK289" s="89"/>
    </row>
    <row r="290" spans="1:37" ht="20.100000000000001" customHeight="1" x14ac:dyDescent="0.25">
      <c r="A290" s="146"/>
      <c r="B290" s="138"/>
      <c r="C290" s="137">
        <v>111</v>
      </c>
      <c r="D290" s="137"/>
      <c r="E290" s="163"/>
      <c r="F290" s="163"/>
      <c r="G290" s="138">
        <v>4133</v>
      </c>
      <c r="H290" s="138"/>
      <c r="I290" s="138"/>
      <c r="J290" s="222" t="s">
        <v>45</v>
      </c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106">
        <v>500</v>
      </c>
      <c r="Y290" s="106"/>
      <c r="Z290" s="106"/>
      <c r="AA290" s="106"/>
      <c r="AB290" s="106"/>
      <c r="AC290" s="107"/>
      <c r="AD290" s="106">
        <v>0</v>
      </c>
      <c r="AE290" s="106"/>
      <c r="AF290" s="106"/>
      <c r="AG290" s="106"/>
      <c r="AH290" s="106"/>
      <c r="AI290" s="107"/>
      <c r="AJ290" s="88">
        <f t="shared" si="13"/>
        <v>0</v>
      </c>
      <c r="AK290" s="89"/>
    </row>
    <row r="291" spans="1:37" ht="20.100000000000001" customHeight="1" x14ac:dyDescent="0.25">
      <c r="A291" s="142"/>
      <c r="B291" s="143"/>
      <c r="C291" s="147"/>
      <c r="D291" s="147"/>
      <c r="E291" s="101">
        <v>414</v>
      </c>
      <c r="F291" s="101"/>
      <c r="G291" s="103" t="s">
        <v>48</v>
      </c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83">
        <f>SUM(X292:X295)</f>
        <v>10950</v>
      </c>
      <c r="Y291" s="84"/>
      <c r="Z291" s="84"/>
      <c r="AA291" s="84"/>
      <c r="AB291" s="84"/>
      <c r="AC291" s="85"/>
      <c r="AD291" s="83">
        <f>SUM(AD292:AD295)</f>
        <v>39311.629999999997</v>
      </c>
      <c r="AE291" s="84"/>
      <c r="AF291" s="84"/>
      <c r="AG291" s="84"/>
      <c r="AH291" s="84"/>
      <c r="AI291" s="85"/>
      <c r="AJ291" s="86">
        <f t="shared" si="13"/>
        <v>359.01031963470314</v>
      </c>
      <c r="AK291" s="87"/>
    </row>
    <row r="292" spans="1:37" ht="20.100000000000001" customHeight="1" x14ac:dyDescent="0.25">
      <c r="A292" s="144"/>
      <c r="B292" s="141"/>
      <c r="C292" s="140">
        <v>111</v>
      </c>
      <c r="D292" s="140"/>
      <c r="E292" s="162"/>
      <c r="F292" s="162"/>
      <c r="G292" s="141">
        <v>4141</v>
      </c>
      <c r="H292" s="141"/>
      <c r="I292" s="141"/>
      <c r="J292" s="120" t="s">
        <v>49</v>
      </c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1">
        <v>5500</v>
      </c>
      <c r="Y292" s="121"/>
      <c r="Z292" s="121"/>
      <c r="AA292" s="121"/>
      <c r="AB292" s="121"/>
      <c r="AC292" s="122"/>
      <c r="AD292" s="121">
        <v>3710.42</v>
      </c>
      <c r="AE292" s="121"/>
      <c r="AF292" s="121"/>
      <c r="AG292" s="121"/>
      <c r="AH292" s="121"/>
      <c r="AI292" s="122"/>
      <c r="AJ292" s="88">
        <f t="shared" si="13"/>
        <v>67.462181818181818</v>
      </c>
      <c r="AK292" s="89"/>
    </row>
    <row r="293" spans="1:37" ht="20.100000000000001" customHeight="1" x14ac:dyDescent="0.25">
      <c r="A293" s="144"/>
      <c r="B293" s="141"/>
      <c r="C293" s="92">
        <v>460</v>
      </c>
      <c r="D293" s="93"/>
      <c r="E293" s="162"/>
      <c r="F293" s="162"/>
      <c r="G293" s="229">
        <v>4143</v>
      </c>
      <c r="H293" s="230"/>
      <c r="I293" s="231"/>
      <c r="J293" s="94" t="s">
        <v>51</v>
      </c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6"/>
      <c r="X293" s="97">
        <v>1200</v>
      </c>
      <c r="Y293" s="98"/>
      <c r="Z293" s="98"/>
      <c r="AA293" s="98"/>
      <c r="AB293" s="98"/>
      <c r="AC293" s="99"/>
      <c r="AD293" s="97">
        <v>624.62</v>
      </c>
      <c r="AE293" s="98"/>
      <c r="AF293" s="98"/>
      <c r="AG293" s="98"/>
      <c r="AH293" s="98"/>
      <c r="AI293" s="99"/>
      <c r="AJ293" s="88">
        <f t="shared" si="13"/>
        <v>52.051666666666662</v>
      </c>
      <c r="AK293" s="89"/>
    </row>
    <row r="294" spans="1:37" ht="20.100000000000001" customHeight="1" x14ac:dyDescent="0.25">
      <c r="A294" s="145"/>
      <c r="B294" s="139"/>
      <c r="C294" s="140">
        <v>460</v>
      </c>
      <c r="D294" s="140"/>
      <c r="E294" s="102"/>
      <c r="F294" s="102"/>
      <c r="G294" s="141">
        <v>4148</v>
      </c>
      <c r="H294" s="141"/>
      <c r="I294" s="141"/>
      <c r="J294" s="120" t="s">
        <v>55</v>
      </c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1">
        <v>750</v>
      </c>
      <c r="Y294" s="121"/>
      <c r="Z294" s="121"/>
      <c r="AA294" s="121"/>
      <c r="AB294" s="121"/>
      <c r="AC294" s="122"/>
      <c r="AD294" s="121">
        <v>0</v>
      </c>
      <c r="AE294" s="121"/>
      <c r="AF294" s="121"/>
      <c r="AG294" s="121"/>
      <c r="AH294" s="121"/>
      <c r="AI294" s="122"/>
      <c r="AJ294" s="88">
        <f t="shared" si="13"/>
        <v>0</v>
      </c>
      <c r="AK294" s="89"/>
    </row>
    <row r="295" spans="1:37" ht="20.100000000000001" customHeight="1" x14ac:dyDescent="0.25">
      <c r="A295" s="146"/>
      <c r="B295" s="138"/>
      <c r="C295" s="137">
        <v>111</v>
      </c>
      <c r="D295" s="137"/>
      <c r="E295" s="163"/>
      <c r="F295" s="163"/>
      <c r="G295" s="138">
        <v>4149</v>
      </c>
      <c r="H295" s="138"/>
      <c r="I295" s="138"/>
      <c r="J295" s="105" t="s">
        <v>56</v>
      </c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6">
        <v>3500</v>
      </c>
      <c r="Y295" s="106"/>
      <c r="Z295" s="106"/>
      <c r="AA295" s="106"/>
      <c r="AB295" s="106"/>
      <c r="AC295" s="107"/>
      <c r="AD295" s="106">
        <v>34976.589999999997</v>
      </c>
      <c r="AE295" s="106"/>
      <c r="AF295" s="106"/>
      <c r="AG295" s="106"/>
      <c r="AH295" s="106"/>
      <c r="AI295" s="107"/>
      <c r="AJ295" s="88">
        <f t="shared" si="13"/>
        <v>999.33114285714271</v>
      </c>
      <c r="AK295" s="89"/>
    </row>
    <row r="296" spans="1:37" ht="18" customHeight="1" x14ac:dyDescent="0.25">
      <c r="A296" s="200">
        <v>3</v>
      </c>
      <c r="B296" s="201"/>
      <c r="C296" s="204" t="s">
        <v>94</v>
      </c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148">
        <f>X280+X286+X288+X291</f>
        <v>99350</v>
      </c>
      <c r="Y296" s="149"/>
      <c r="Z296" s="149"/>
      <c r="AA296" s="149"/>
      <c r="AB296" s="149"/>
      <c r="AC296" s="150"/>
      <c r="AD296" s="148">
        <f>AD280+AD286+AD288+AD291</f>
        <v>114012.15999999997</v>
      </c>
      <c r="AE296" s="149"/>
      <c r="AF296" s="149"/>
      <c r="AG296" s="149"/>
      <c r="AH296" s="149"/>
      <c r="AI296" s="150"/>
      <c r="AJ296" s="154">
        <f t="shared" si="13"/>
        <v>114.75808756919976</v>
      </c>
      <c r="AK296" s="155"/>
    </row>
    <row r="297" spans="1:37" ht="18" customHeight="1" x14ac:dyDescent="0.25">
      <c r="A297" s="202"/>
      <c r="B297" s="203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151"/>
      <c r="Y297" s="152"/>
      <c r="Z297" s="152"/>
      <c r="AA297" s="152"/>
      <c r="AB297" s="152"/>
      <c r="AC297" s="153"/>
      <c r="AD297" s="151"/>
      <c r="AE297" s="152"/>
      <c r="AF297" s="152"/>
      <c r="AG297" s="152"/>
      <c r="AH297" s="152"/>
      <c r="AI297" s="153"/>
      <c r="AJ297" s="156"/>
      <c r="AK297" s="157"/>
    </row>
    <row r="300" spans="1:37" ht="0.75" customHeight="1" x14ac:dyDescent="0.25"/>
    <row r="301" spans="1:37" ht="18" customHeight="1" x14ac:dyDescent="0.25">
      <c r="A301" s="196" t="s">
        <v>89</v>
      </c>
      <c r="B301" s="197"/>
      <c r="C301" s="197" t="s">
        <v>90</v>
      </c>
      <c r="D301" s="197"/>
      <c r="E301" s="164" t="s">
        <v>91</v>
      </c>
      <c r="F301" s="164"/>
      <c r="G301" s="197" t="s">
        <v>91</v>
      </c>
      <c r="H301" s="197"/>
      <c r="I301" s="197" t="s">
        <v>92</v>
      </c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 t="s">
        <v>201</v>
      </c>
      <c r="Y301" s="197"/>
      <c r="Z301" s="197"/>
      <c r="AA301" s="197"/>
      <c r="AB301" s="197"/>
      <c r="AC301" s="206"/>
      <c r="AD301" s="197" t="s">
        <v>200</v>
      </c>
      <c r="AE301" s="197"/>
      <c r="AF301" s="197"/>
      <c r="AG301" s="197"/>
      <c r="AH301" s="197"/>
      <c r="AI301" s="206"/>
      <c r="AJ301" s="158" t="s">
        <v>122</v>
      </c>
      <c r="AK301" s="159"/>
    </row>
    <row r="302" spans="1:37" ht="18" customHeight="1" x14ac:dyDescent="0.25">
      <c r="A302" s="198"/>
      <c r="B302" s="199"/>
      <c r="C302" s="199"/>
      <c r="D302" s="199"/>
      <c r="E302" s="165"/>
      <c r="F302" s="165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  <c r="T302" s="199"/>
      <c r="U302" s="199"/>
      <c r="V302" s="199"/>
      <c r="W302" s="199"/>
      <c r="X302" s="199"/>
      <c r="Y302" s="199"/>
      <c r="Z302" s="199"/>
      <c r="AA302" s="199"/>
      <c r="AB302" s="199"/>
      <c r="AC302" s="207"/>
      <c r="AD302" s="199"/>
      <c r="AE302" s="199"/>
      <c r="AF302" s="199"/>
      <c r="AG302" s="199"/>
      <c r="AH302" s="199"/>
      <c r="AI302" s="207"/>
      <c r="AJ302" s="160"/>
      <c r="AK302" s="161"/>
    </row>
    <row r="303" spans="1:37" ht="18" customHeight="1" x14ac:dyDescent="0.25">
      <c r="A303" s="166">
        <v>4</v>
      </c>
      <c r="B303" s="167"/>
      <c r="C303" s="187" t="s">
        <v>206</v>
      </c>
      <c r="D303" s="188"/>
      <c r="E303" s="188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  <c r="AD303" s="188"/>
      <c r="AE303" s="188"/>
      <c r="AF303" s="188"/>
      <c r="AG303" s="188"/>
      <c r="AH303" s="188"/>
      <c r="AI303" s="188"/>
      <c r="AJ303" s="188"/>
      <c r="AK303" s="189"/>
    </row>
    <row r="304" spans="1:37" ht="18" customHeight="1" x14ac:dyDescent="0.25">
      <c r="A304" s="168"/>
      <c r="B304" s="169"/>
      <c r="C304" s="190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2"/>
    </row>
    <row r="305" spans="1:37" ht="20.100000000000001" customHeight="1" x14ac:dyDescent="0.25">
      <c r="A305" s="142"/>
      <c r="B305" s="143"/>
      <c r="C305" s="147"/>
      <c r="D305" s="147"/>
      <c r="E305" s="101">
        <v>411</v>
      </c>
      <c r="F305" s="101"/>
      <c r="G305" s="170" t="s">
        <v>32</v>
      </c>
      <c r="H305" s="170"/>
      <c r="I305" s="170"/>
      <c r="J305" s="170"/>
      <c r="K305" s="170"/>
      <c r="L305" s="170"/>
      <c r="M305" s="170"/>
      <c r="N305" s="170"/>
      <c r="O305" s="170"/>
      <c r="P305" s="170"/>
      <c r="Q305" s="170"/>
      <c r="R305" s="170"/>
      <c r="S305" s="170"/>
      <c r="T305" s="170"/>
      <c r="U305" s="170"/>
      <c r="V305" s="170"/>
      <c r="W305" s="170"/>
      <c r="X305" s="83">
        <f>SUM(X306:X310)</f>
        <v>58600</v>
      </c>
      <c r="Y305" s="84"/>
      <c r="Z305" s="84"/>
      <c r="AA305" s="84"/>
      <c r="AB305" s="84"/>
      <c r="AC305" s="85"/>
      <c r="AD305" s="83">
        <f>SUM(AD306:AD310)</f>
        <v>59000.72</v>
      </c>
      <c r="AE305" s="84"/>
      <c r="AF305" s="84"/>
      <c r="AG305" s="84"/>
      <c r="AH305" s="84"/>
      <c r="AI305" s="85"/>
      <c r="AJ305" s="86">
        <f>AD305/X305*100</f>
        <v>100.68382252559726</v>
      </c>
      <c r="AK305" s="87"/>
    </row>
    <row r="306" spans="1:37" ht="20.100000000000001" customHeight="1" x14ac:dyDescent="0.25">
      <c r="A306" s="144"/>
      <c r="B306" s="141"/>
      <c r="C306" s="140">
        <v>111</v>
      </c>
      <c r="D306" s="140"/>
      <c r="E306" s="162"/>
      <c r="F306" s="162"/>
      <c r="G306" s="141">
        <v>4111</v>
      </c>
      <c r="H306" s="141"/>
      <c r="I306" s="141"/>
      <c r="J306" s="120" t="s">
        <v>33</v>
      </c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1">
        <v>35400</v>
      </c>
      <c r="Y306" s="121"/>
      <c r="Z306" s="121"/>
      <c r="AA306" s="121"/>
      <c r="AB306" s="121"/>
      <c r="AC306" s="122"/>
      <c r="AD306" s="121">
        <v>35630.879999999997</v>
      </c>
      <c r="AE306" s="121"/>
      <c r="AF306" s="121"/>
      <c r="AG306" s="121"/>
      <c r="AH306" s="121"/>
      <c r="AI306" s="122"/>
      <c r="AJ306" s="88">
        <f t="shared" ref="AJ306:AJ319" si="14">AD306/X306*100</f>
        <v>100.6522033898305</v>
      </c>
      <c r="AK306" s="89"/>
    </row>
    <row r="307" spans="1:37" ht="20.100000000000001" customHeight="1" x14ac:dyDescent="0.25">
      <c r="A307" s="144"/>
      <c r="B307" s="141"/>
      <c r="C307" s="140">
        <v>111</v>
      </c>
      <c r="D307" s="140"/>
      <c r="E307" s="162"/>
      <c r="F307" s="162"/>
      <c r="G307" s="141">
        <v>4112</v>
      </c>
      <c r="H307" s="141"/>
      <c r="I307" s="141"/>
      <c r="J307" s="208" t="s">
        <v>34</v>
      </c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121">
        <v>4800</v>
      </c>
      <c r="Y307" s="121"/>
      <c r="Z307" s="121"/>
      <c r="AA307" s="121"/>
      <c r="AB307" s="121"/>
      <c r="AC307" s="122"/>
      <c r="AD307" s="121">
        <v>4786.21</v>
      </c>
      <c r="AE307" s="121"/>
      <c r="AF307" s="121"/>
      <c r="AG307" s="121"/>
      <c r="AH307" s="121"/>
      <c r="AI307" s="122"/>
      <c r="AJ307" s="88">
        <f t="shared" si="14"/>
        <v>99.712708333333339</v>
      </c>
      <c r="AK307" s="89"/>
    </row>
    <row r="308" spans="1:37" ht="20.100000000000001" customHeight="1" x14ac:dyDescent="0.25">
      <c r="A308" s="144"/>
      <c r="B308" s="141"/>
      <c r="C308" s="140">
        <v>111</v>
      </c>
      <c r="D308" s="140"/>
      <c r="E308" s="162"/>
      <c r="F308" s="162"/>
      <c r="G308" s="141">
        <v>4113</v>
      </c>
      <c r="H308" s="141"/>
      <c r="I308" s="141"/>
      <c r="J308" s="120" t="s">
        <v>35</v>
      </c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1">
        <v>12700</v>
      </c>
      <c r="Y308" s="121"/>
      <c r="Z308" s="121"/>
      <c r="AA308" s="121"/>
      <c r="AB308" s="121"/>
      <c r="AC308" s="122"/>
      <c r="AD308" s="121">
        <v>12764.29</v>
      </c>
      <c r="AE308" s="121"/>
      <c r="AF308" s="121"/>
      <c r="AG308" s="121"/>
      <c r="AH308" s="121"/>
      <c r="AI308" s="122"/>
      <c r="AJ308" s="88">
        <f t="shared" si="14"/>
        <v>100.50622047244096</v>
      </c>
      <c r="AK308" s="89"/>
    </row>
    <row r="309" spans="1:37" ht="20.100000000000001" customHeight="1" x14ac:dyDescent="0.25">
      <c r="A309" s="144"/>
      <c r="B309" s="141"/>
      <c r="C309" s="140">
        <v>111</v>
      </c>
      <c r="D309" s="140"/>
      <c r="E309" s="162"/>
      <c r="F309" s="162"/>
      <c r="G309" s="141">
        <v>4114</v>
      </c>
      <c r="H309" s="141"/>
      <c r="I309" s="141"/>
      <c r="J309" s="120" t="s">
        <v>36</v>
      </c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1">
        <v>5000</v>
      </c>
      <c r="Y309" s="121"/>
      <c r="Z309" s="121"/>
      <c r="AA309" s="121"/>
      <c r="AB309" s="121"/>
      <c r="AC309" s="122"/>
      <c r="AD309" s="121">
        <v>5099.8599999999997</v>
      </c>
      <c r="AE309" s="121"/>
      <c r="AF309" s="121"/>
      <c r="AG309" s="121"/>
      <c r="AH309" s="121"/>
      <c r="AI309" s="122"/>
      <c r="AJ309" s="88">
        <f t="shared" si="14"/>
        <v>101.99719999999999</v>
      </c>
      <c r="AK309" s="89"/>
    </row>
    <row r="310" spans="1:37" ht="20.100000000000001" customHeight="1" x14ac:dyDescent="0.25">
      <c r="A310" s="146"/>
      <c r="B310" s="138"/>
      <c r="C310" s="137">
        <v>111</v>
      </c>
      <c r="D310" s="137"/>
      <c r="E310" s="163"/>
      <c r="F310" s="163"/>
      <c r="G310" s="138">
        <v>4115</v>
      </c>
      <c r="H310" s="138"/>
      <c r="I310" s="138"/>
      <c r="J310" s="105" t="s">
        <v>37</v>
      </c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>
        <v>700</v>
      </c>
      <c r="Y310" s="106"/>
      <c r="Z310" s="106"/>
      <c r="AA310" s="106"/>
      <c r="AB310" s="106"/>
      <c r="AC310" s="107"/>
      <c r="AD310" s="106">
        <v>719.48</v>
      </c>
      <c r="AE310" s="106"/>
      <c r="AF310" s="106"/>
      <c r="AG310" s="106"/>
      <c r="AH310" s="106"/>
      <c r="AI310" s="107"/>
      <c r="AJ310" s="88">
        <f t="shared" si="14"/>
        <v>102.78285714285715</v>
      </c>
      <c r="AK310" s="89"/>
    </row>
    <row r="311" spans="1:37" ht="20.100000000000001" customHeight="1" x14ac:dyDescent="0.25">
      <c r="A311" s="142"/>
      <c r="B311" s="143"/>
      <c r="C311" s="147"/>
      <c r="D311" s="147"/>
      <c r="E311" s="101">
        <v>412</v>
      </c>
      <c r="F311" s="101"/>
      <c r="G311" s="103" t="s">
        <v>38</v>
      </c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83">
        <f>SUM(X312:X312)</f>
        <v>2000</v>
      </c>
      <c r="Y311" s="84"/>
      <c r="Z311" s="84"/>
      <c r="AA311" s="84"/>
      <c r="AB311" s="84"/>
      <c r="AC311" s="85"/>
      <c r="AD311" s="83">
        <f>SUM(AD312:AD312)</f>
        <v>1299.47</v>
      </c>
      <c r="AE311" s="84"/>
      <c r="AF311" s="84"/>
      <c r="AG311" s="84"/>
      <c r="AH311" s="84"/>
      <c r="AI311" s="85"/>
      <c r="AJ311" s="86">
        <f t="shared" si="14"/>
        <v>64.973500000000001</v>
      </c>
      <c r="AK311" s="87"/>
    </row>
    <row r="312" spans="1:37" ht="20.100000000000001" customHeight="1" x14ac:dyDescent="0.25">
      <c r="A312" s="144"/>
      <c r="B312" s="141"/>
      <c r="C312" s="140">
        <v>111</v>
      </c>
      <c r="D312" s="140"/>
      <c r="E312" s="162"/>
      <c r="F312" s="162"/>
      <c r="G312" s="141">
        <v>4123</v>
      </c>
      <c r="H312" s="141"/>
      <c r="I312" s="141"/>
      <c r="J312" s="120" t="s">
        <v>39</v>
      </c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1">
        <v>2000</v>
      </c>
      <c r="Y312" s="121"/>
      <c r="Z312" s="121"/>
      <c r="AA312" s="121"/>
      <c r="AB312" s="121"/>
      <c r="AC312" s="122"/>
      <c r="AD312" s="121">
        <v>1299.47</v>
      </c>
      <c r="AE312" s="121"/>
      <c r="AF312" s="121"/>
      <c r="AG312" s="121"/>
      <c r="AH312" s="121"/>
      <c r="AI312" s="122"/>
      <c r="AJ312" s="88">
        <f t="shared" si="14"/>
        <v>64.973500000000001</v>
      </c>
      <c r="AK312" s="89"/>
    </row>
    <row r="313" spans="1:37" ht="20.100000000000001" customHeight="1" x14ac:dyDescent="0.25">
      <c r="A313" s="142"/>
      <c r="B313" s="143"/>
      <c r="C313" s="147"/>
      <c r="D313" s="147"/>
      <c r="E313" s="101">
        <v>413</v>
      </c>
      <c r="F313" s="101"/>
      <c r="G313" s="103" t="s">
        <v>43</v>
      </c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83">
        <f>SUM(X314:X315)</f>
        <v>2500</v>
      </c>
      <c r="Y313" s="84"/>
      <c r="Z313" s="84"/>
      <c r="AA313" s="84"/>
      <c r="AB313" s="84"/>
      <c r="AC313" s="85"/>
      <c r="AD313" s="83">
        <f>SUM(AD314:AD315)</f>
        <v>501.32</v>
      </c>
      <c r="AE313" s="84"/>
      <c r="AF313" s="84"/>
      <c r="AG313" s="84"/>
      <c r="AH313" s="84"/>
      <c r="AI313" s="85"/>
      <c r="AJ313" s="86">
        <f t="shared" si="14"/>
        <v>20.052799999999998</v>
      </c>
      <c r="AK313" s="87"/>
    </row>
    <row r="314" spans="1:37" ht="20.100000000000001" customHeight="1" x14ac:dyDescent="0.25">
      <c r="A314" s="144"/>
      <c r="B314" s="141"/>
      <c r="C314" s="140">
        <v>111</v>
      </c>
      <c r="D314" s="140"/>
      <c r="E314" s="162"/>
      <c r="F314" s="162"/>
      <c r="G314" s="141">
        <v>4131</v>
      </c>
      <c r="H314" s="141"/>
      <c r="I314" s="141"/>
      <c r="J314" s="120" t="s">
        <v>44</v>
      </c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1">
        <v>2000</v>
      </c>
      <c r="Y314" s="121"/>
      <c r="Z314" s="121"/>
      <c r="AA314" s="121"/>
      <c r="AB314" s="121"/>
      <c r="AC314" s="122"/>
      <c r="AD314" s="121">
        <v>501.32</v>
      </c>
      <c r="AE314" s="121"/>
      <c r="AF314" s="121"/>
      <c r="AG314" s="121"/>
      <c r="AH314" s="121"/>
      <c r="AI314" s="122"/>
      <c r="AJ314" s="88">
        <f t="shared" si="14"/>
        <v>25.065999999999999</v>
      </c>
      <c r="AK314" s="89"/>
    </row>
    <row r="315" spans="1:37" ht="20.100000000000001" customHeight="1" x14ac:dyDescent="0.25">
      <c r="A315" s="146"/>
      <c r="B315" s="138"/>
      <c r="C315" s="137">
        <v>111</v>
      </c>
      <c r="D315" s="137"/>
      <c r="E315" s="163"/>
      <c r="F315" s="163"/>
      <c r="G315" s="138">
        <v>4133</v>
      </c>
      <c r="H315" s="138"/>
      <c r="I315" s="138"/>
      <c r="J315" s="222" t="s">
        <v>45</v>
      </c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106">
        <v>500</v>
      </c>
      <c r="Y315" s="106"/>
      <c r="Z315" s="106"/>
      <c r="AA315" s="106"/>
      <c r="AB315" s="106"/>
      <c r="AC315" s="107"/>
      <c r="AD315" s="106">
        <v>0</v>
      </c>
      <c r="AE315" s="106"/>
      <c r="AF315" s="106"/>
      <c r="AG315" s="106"/>
      <c r="AH315" s="106"/>
      <c r="AI315" s="107"/>
      <c r="AJ315" s="88">
        <f t="shared" si="14"/>
        <v>0</v>
      </c>
      <c r="AK315" s="89"/>
    </row>
    <row r="316" spans="1:37" ht="20.100000000000001" customHeight="1" x14ac:dyDescent="0.25">
      <c r="A316" s="142"/>
      <c r="B316" s="143"/>
      <c r="C316" s="147"/>
      <c r="D316" s="147"/>
      <c r="E316" s="101">
        <v>414</v>
      </c>
      <c r="F316" s="101"/>
      <c r="G316" s="103" t="s">
        <v>48</v>
      </c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83">
        <f>SUM(X317:X319)</f>
        <v>5000</v>
      </c>
      <c r="Y316" s="84"/>
      <c r="Z316" s="84"/>
      <c r="AA316" s="84"/>
      <c r="AB316" s="84"/>
      <c r="AC316" s="85"/>
      <c r="AD316" s="83">
        <f>SUM(AD317:AD319)</f>
        <v>520.29999999999995</v>
      </c>
      <c r="AE316" s="84"/>
      <c r="AF316" s="84"/>
      <c r="AG316" s="84"/>
      <c r="AH316" s="84"/>
      <c r="AI316" s="85"/>
      <c r="AJ316" s="86">
        <f t="shared" si="14"/>
        <v>10.405999999999999</v>
      </c>
      <c r="AK316" s="87"/>
    </row>
    <row r="317" spans="1:37" ht="20.100000000000001" customHeight="1" x14ac:dyDescent="0.25">
      <c r="A317" s="144"/>
      <c r="B317" s="141"/>
      <c r="C317" s="140">
        <v>111</v>
      </c>
      <c r="D317" s="140"/>
      <c r="E317" s="162"/>
      <c r="F317" s="162"/>
      <c r="G317" s="141">
        <v>4141</v>
      </c>
      <c r="H317" s="141"/>
      <c r="I317" s="141"/>
      <c r="J317" s="120" t="s">
        <v>49</v>
      </c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1">
        <v>500</v>
      </c>
      <c r="Y317" s="121"/>
      <c r="Z317" s="121"/>
      <c r="AA317" s="121"/>
      <c r="AB317" s="121"/>
      <c r="AC317" s="122"/>
      <c r="AD317" s="121">
        <v>0</v>
      </c>
      <c r="AE317" s="121"/>
      <c r="AF317" s="121"/>
      <c r="AG317" s="121"/>
      <c r="AH317" s="121"/>
      <c r="AI317" s="122"/>
      <c r="AJ317" s="88">
        <f t="shared" si="14"/>
        <v>0</v>
      </c>
      <c r="AK317" s="89"/>
    </row>
    <row r="318" spans="1:37" ht="20.100000000000001" customHeight="1" x14ac:dyDescent="0.25">
      <c r="A318" s="145"/>
      <c r="B318" s="139"/>
      <c r="C318" s="140">
        <v>111</v>
      </c>
      <c r="D318" s="140"/>
      <c r="E318" s="102"/>
      <c r="F318" s="102"/>
      <c r="G318" s="141">
        <v>4148</v>
      </c>
      <c r="H318" s="141"/>
      <c r="I318" s="141"/>
      <c r="J318" s="120" t="s">
        <v>55</v>
      </c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1">
        <v>1000</v>
      </c>
      <c r="Y318" s="121"/>
      <c r="Z318" s="121"/>
      <c r="AA318" s="121"/>
      <c r="AB318" s="121"/>
      <c r="AC318" s="122"/>
      <c r="AD318" s="121">
        <v>0</v>
      </c>
      <c r="AE318" s="121"/>
      <c r="AF318" s="121"/>
      <c r="AG318" s="121"/>
      <c r="AH318" s="121"/>
      <c r="AI318" s="122"/>
      <c r="AJ318" s="88">
        <f>AD318/X318*100</f>
        <v>0</v>
      </c>
      <c r="AK318" s="89"/>
    </row>
    <row r="319" spans="1:37" ht="20.100000000000001" customHeight="1" x14ac:dyDescent="0.25">
      <c r="A319" s="146"/>
      <c r="B319" s="138"/>
      <c r="C319" s="137">
        <v>111</v>
      </c>
      <c r="D319" s="137"/>
      <c r="E319" s="163"/>
      <c r="F319" s="163"/>
      <c r="G319" s="138">
        <v>4149</v>
      </c>
      <c r="H319" s="138"/>
      <c r="I319" s="138"/>
      <c r="J319" s="105" t="s">
        <v>56</v>
      </c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6">
        <v>3500</v>
      </c>
      <c r="Y319" s="106"/>
      <c r="Z319" s="106"/>
      <c r="AA319" s="106"/>
      <c r="AB319" s="106"/>
      <c r="AC319" s="107"/>
      <c r="AD319" s="106">
        <v>520.29999999999995</v>
      </c>
      <c r="AE319" s="106"/>
      <c r="AF319" s="106"/>
      <c r="AG319" s="106"/>
      <c r="AH319" s="106"/>
      <c r="AI319" s="107"/>
      <c r="AJ319" s="88">
        <f t="shared" si="14"/>
        <v>14.865714285714285</v>
      </c>
      <c r="AK319" s="89"/>
    </row>
    <row r="320" spans="1:37" ht="18" customHeight="1" x14ac:dyDescent="0.25">
      <c r="A320" s="200">
        <v>4</v>
      </c>
      <c r="B320" s="201"/>
      <c r="C320" s="204" t="s">
        <v>94</v>
      </c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148">
        <f>X305+X311+X313+X316</f>
        <v>68100</v>
      </c>
      <c r="Y320" s="149"/>
      <c r="Z320" s="149"/>
      <c r="AA320" s="149"/>
      <c r="AB320" s="149"/>
      <c r="AC320" s="150"/>
      <c r="AD320" s="148">
        <f>AD305+AD311+AD313+AD316</f>
        <v>61321.810000000005</v>
      </c>
      <c r="AE320" s="149"/>
      <c r="AF320" s="149"/>
      <c r="AG320" s="149"/>
      <c r="AH320" s="149"/>
      <c r="AI320" s="150"/>
      <c r="AJ320" s="154">
        <f>AD320/X320*100</f>
        <v>90.046710719530111</v>
      </c>
      <c r="AK320" s="155"/>
    </row>
    <row r="321" spans="1:37" ht="18" customHeight="1" x14ac:dyDescent="0.25">
      <c r="A321" s="202"/>
      <c r="B321" s="203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151"/>
      <c r="Y321" s="152"/>
      <c r="Z321" s="152"/>
      <c r="AA321" s="152"/>
      <c r="AB321" s="152"/>
      <c r="AC321" s="153"/>
      <c r="AD321" s="151"/>
      <c r="AE321" s="152"/>
      <c r="AF321" s="152"/>
      <c r="AG321" s="152"/>
      <c r="AH321" s="152"/>
      <c r="AI321" s="153"/>
      <c r="AJ321" s="156" t="e">
        <f>AD321/X321*100</f>
        <v>#DIV/0!</v>
      </c>
      <c r="AK321" s="157"/>
    </row>
    <row r="324" spans="1:37" ht="0.75" customHeight="1" x14ac:dyDescent="0.25"/>
    <row r="325" spans="1:37" ht="18" customHeight="1" x14ac:dyDescent="0.25">
      <c r="A325" s="196" t="s">
        <v>89</v>
      </c>
      <c r="B325" s="197"/>
      <c r="C325" s="197" t="s">
        <v>90</v>
      </c>
      <c r="D325" s="197"/>
      <c r="E325" s="164" t="s">
        <v>91</v>
      </c>
      <c r="F325" s="164"/>
      <c r="G325" s="197" t="s">
        <v>91</v>
      </c>
      <c r="H325" s="197"/>
      <c r="I325" s="197" t="s">
        <v>92</v>
      </c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 t="s">
        <v>201</v>
      </c>
      <c r="Y325" s="197"/>
      <c r="Z325" s="197"/>
      <c r="AA325" s="197"/>
      <c r="AB325" s="197"/>
      <c r="AC325" s="206"/>
      <c r="AD325" s="197" t="s">
        <v>200</v>
      </c>
      <c r="AE325" s="197"/>
      <c r="AF325" s="197"/>
      <c r="AG325" s="197"/>
      <c r="AH325" s="197"/>
      <c r="AI325" s="206"/>
      <c r="AJ325" s="158" t="s">
        <v>122</v>
      </c>
      <c r="AK325" s="159"/>
    </row>
    <row r="326" spans="1:37" ht="18" customHeight="1" x14ac:dyDescent="0.25">
      <c r="A326" s="198"/>
      <c r="B326" s="199"/>
      <c r="C326" s="199"/>
      <c r="D326" s="199"/>
      <c r="E326" s="165"/>
      <c r="F326" s="165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  <c r="Z326" s="199"/>
      <c r="AA326" s="199"/>
      <c r="AB326" s="199"/>
      <c r="AC326" s="207"/>
      <c r="AD326" s="199"/>
      <c r="AE326" s="199"/>
      <c r="AF326" s="199"/>
      <c r="AG326" s="199"/>
      <c r="AH326" s="199"/>
      <c r="AI326" s="207"/>
      <c r="AJ326" s="160"/>
      <c r="AK326" s="161"/>
    </row>
    <row r="327" spans="1:37" ht="18" customHeight="1" x14ac:dyDescent="0.25">
      <c r="A327" s="166">
        <v>5</v>
      </c>
      <c r="B327" s="167"/>
      <c r="C327" s="187" t="s">
        <v>179</v>
      </c>
      <c r="D327" s="188"/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188"/>
      <c r="AA327" s="188"/>
      <c r="AB327" s="188"/>
      <c r="AC327" s="188"/>
      <c r="AD327" s="188"/>
      <c r="AE327" s="188"/>
      <c r="AF327" s="188"/>
      <c r="AG327" s="188"/>
      <c r="AH327" s="188"/>
      <c r="AI327" s="188"/>
      <c r="AJ327" s="188"/>
      <c r="AK327" s="189"/>
    </row>
    <row r="328" spans="1:37" ht="12.75" customHeight="1" x14ac:dyDescent="0.25">
      <c r="A328" s="168"/>
      <c r="B328" s="169"/>
      <c r="C328" s="190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2"/>
    </row>
    <row r="329" spans="1:37" ht="20.100000000000001" customHeight="1" x14ac:dyDescent="0.25">
      <c r="A329" s="142"/>
      <c r="B329" s="143"/>
      <c r="C329" s="147"/>
      <c r="D329" s="147"/>
      <c r="E329" s="101">
        <v>411</v>
      </c>
      <c r="F329" s="101"/>
      <c r="G329" s="170" t="s">
        <v>32</v>
      </c>
      <c r="H329" s="170"/>
      <c r="I329" s="170"/>
      <c r="J329" s="170"/>
      <c r="K329" s="170"/>
      <c r="L329" s="170"/>
      <c r="M329" s="170"/>
      <c r="N329" s="170"/>
      <c r="O329" s="170"/>
      <c r="P329" s="170"/>
      <c r="Q329" s="170"/>
      <c r="R329" s="170"/>
      <c r="S329" s="170"/>
      <c r="T329" s="170"/>
      <c r="U329" s="170"/>
      <c r="V329" s="170"/>
      <c r="W329" s="170"/>
      <c r="X329" s="83">
        <f>SUM(X330:X334)</f>
        <v>117700</v>
      </c>
      <c r="Y329" s="84"/>
      <c r="Z329" s="84"/>
      <c r="AA329" s="84"/>
      <c r="AB329" s="84"/>
      <c r="AC329" s="85"/>
      <c r="AD329" s="83">
        <f>SUM(AD330:AD334)</f>
        <v>110801.34000000001</v>
      </c>
      <c r="AE329" s="84"/>
      <c r="AF329" s="84"/>
      <c r="AG329" s="84"/>
      <c r="AH329" s="84"/>
      <c r="AI329" s="85"/>
      <c r="AJ329" s="86">
        <f>AD329/X329*100</f>
        <v>94.138776550552265</v>
      </c>
      <c r="AK329" s="87"/>
    </row>
    <row r="330" spans="1:37" ht="20.100000000000001" customHeight="1" x14ac:dyDescent="0.25">
      <c r="A330" s="144"/>
      <c r="B330" s="141"/>
      <c r="C330" s="140">
        <v>111</v>
      </c>
      <c r="D330" s="140"/>
      <c r="E330" s="162"/>
      <c r="F330" s="162"/>
      <c r="G330" s="141">
        <v>4111</v>
      </c>
      <c r="H330" s="141"/>
      <c r="I330" s="141"/>
      <c r="J330" s="120" t="s">
        <v>33</v>
      </c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1">
        <v>68800</v>
      </c>
      <c r="Y330" s="121"/>
      <c r="Z330" s="121"/>
      <c r="AA330" s="121"/>
      <c r="AB330" s="121"/>
      <c r="AC330" s="122"/>
      <c r="AD330" s="121">
        <v>66943.820000000007</v>
      </c>
      <c r="AE330" s="121"/>
      <c r="AF330" s="121"/>
      <c r="AG330" s="121"/>
      <c r="AH330" s="121"/>
      <c r="AI330" s="122"/>
      <c r="AJ330" s="88">
        <f t="shared" ref="AJ330:AJ346" si="15">AD330/X330*100</f>
        <v>97.302063953488386</v>
      </c>
      <c r="AK330" s="89"/>
    </row>
    <row r="331" spans="1:37" ht="20.100000000000001" customHeight="1" x14ac:dyDescent="0.25">
      <c r="A331" s="144"/>
      <c r="B331" s="141"/>
      <c r="C331" s="140">
        <v>111</v>
      </c>
      <c r="D331" s="140"/>
      <c r="E331" s="162"/>
      <c r="F331" s="162"/>
      <c r="G331" s="141">
        <v>4112</v>
      </c>
      <c r="H331" s="141"/>
      <c r="I331" s="141"/>
      <c r="J331" s="208" t="s">
        <v>34</v>
      </c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121">
        <v>11200</v>
      </c>
      <c r="Y331" s="121"/>
      <c r="Z331" s="121"/>
      <c r="AA331" s="121"/>
      <c r="AB331" s="121"/>
      <c r="AC331" s="122"/>
      <c r="AD331" s="121">
        <v>9345.5</v>
      </c>
      <c r="AE331" s="121"/>
      <c r="AF331" s="121"/>
      <c r="AG331" s="121"/>
      <c r="AH331" s="121"/>
      <c r="AI331" s="122"/>
      <c r="AJ331" s="88">
        <f t="shared" si="15"/>
        <v>83.441964285714292</v>
      </c>
      <c r="AK331" s="89"/>
    </row>
    <row r="332" spans="1:37" ht="20.100000000000001" customHeight="1" x14ac:dyDescent="0.25">
      <c r="A332" s="144"/>
      <c r="B332" s="141"/>
      <c r="C332" s="140">
        <v>111</v>
      </c>
      <c r="D332" s="140"/>
      <c r="E332" s="162"/>
      <c r="F332" s="162"/>
      <c r="G332" s="141">
        <v>4113</v>
      </c>
      <c r="H332" s="141"/>
      <c r="I332" s="141"/>
      <c r="J332" s="120" t="s">
        <v>35</v>
      </c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1">
        <v>24100</v>
      </c>
      <c r="Y332" s="121"/>
      <c r="Z332" s="121"/>
      <c r="AA332" s="121"/>
      <c r="AB332" s="121"/>
      <c r="AC332" s="122"/>
      <c r="AD332" s="121">
        <v>23662.37</v>
      </c>
      <c r="AE332" s="121"/>
      <c r="AF332" s="121"/>
      <c r="AG332" s="121"/>
      <c r="AH332" s="121"/>
      <c r="AI332" s="122"/>
      <c r="AJ332" s="88">
        <f t="shared" si="15"/>
        <v>98.184107883817433</v>
      </c>
      <c r="AK332" s="89"/>
    </row>
    <row r="333" spans="1:37" ht="20.100000000000001" customHeight="1" x14ac:dyDescent="0.25">
      <c r="A333" s="144"/>
      <c r="B333" s="141"/>
      <c r="C333" s="140">
        <v>111</v>
      </c>
      <c r="D333" s="140"/>
      <c r="E333" s="162"/>
      <c r="F333" s="162"/>
      <c r="G333" s="141">
        <v>4114</v>
      </c>
      <c r="H333" s="141"/>
      <c r="I333" s="141"/>
      <c r="J333" s="120" t="s">
        <v>36</v>
      </c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1">
        <v>11900</v>
      </c>
      <c r="Y333" s="121"/>
      <c r="Z333" s="121"/>
      <c r="AA333" s="121"/>
      <c r="AB333" s="121"/>
      <c r="AC333" s="122"/>
      <c r="AD333" s="121">
        <v>9499.08</v>
      </c>
      <c r="AE333" s="121"/>
      <c r="AF333" s="121"/>
      <c r="AG333" s="121"/>
      <c r="AH333" s="121"/>
      <c r="AI333" s="122"/>
      <c r="AJ333" s="88">
        <f t="shared" si="15"/>
        <v>79.824201680672275</v>
      </c>
      <c r="AK333" s="89"/>
    </row>
    <row r="334" spans="1:37" ht="20.100000000000001" customHeight="1" x14ac:dyDescent="0.25">
      <c r="A334" s="146"/>
      <c r="B334" s="138"/>
      <c r="C334" s="137">
        <v>111</v>
      </c>
      <c r="D334" s="137"/>
      <c r="E334" s="163"/>
      <c r="F334" s="163"/>
      <c r="G334" s="138">
        <v>4115</v>
      </c>
      <c r="H334" s="138"/>
      <c r="I334" s="138"/>
      <c r="J334" s="105" t="s">
        <v>37</v>
      </c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6">
        <v>1700</v>
      </c>
      <c r="Y334" s="106"/>
      <c r="Z334" s="106"/>
      <c r="AA334" s="106"/>
      <c r="AB334" s="106"/>
      <c r="AC334" s="107"/>
      <c r="AD334" s="106">
        <v>1350.57</v>
      </c>
      <c r="AE334" s="106"/>
      <c r="AF334" s="106"/>
      <c r="AG334" s="106"/>
      <c r="AH334" s="106"/>
      <c r="AI334" s="107"/>
      <c r="AJ334" s="88">
        <f t="shared" si="15"/>
        <v>79.445294117647052</v>
      </c>
      <c r="AK334" s="89"/>
    </row>
    <row r="335" spans="1:37" ht="20.100000000000001" customHeight="1" x14ac:dyDescent="0.25">
      <c r="A335" s="142"/>
      <c r="B335" s="143"/>
      <c r="C335" s="147"/>
      <c r="D335" s="147"/>
      <c r="E335" s="101">
        <v>412</v>
      </c>
      <c r="F335" s="101"/>
      <c r="G335" s="103" t="s">
        <v>38</v>
      </c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83">
        <f>SUM(X336:X336)</f>
        <v>4500</v>
      </c>
      <c r="Y335" s="84"/>
      <c r="Z335" s="84"/>
      <c r="AA335" s="84"/>
      <c r="AB335" s="84"/>
      <c r="AC335" s="85"/>
      <c r="AD335" s="83">
        <f>SUM(AD336:AD336)</f>
        <v>3146.68</v>
      </c>
      <c r="AE335" s="84"/>
      <c r="AF335" s="84"/>
      <c r="AG335" s="84"/>
      <c r="AH335" s="84"/>
      <c r="AI335" s="85"/>
      <c r="AJ335" s="86">
        <f t="shared" si="15"/>
        <v>69.926222222222222</v>
      </c>
      <c r="AK335" s="87"/>
    </row>
    <row r="336" spans="1:37" ht="20.100000000000001" customHeight="1" x14ac:dyDescent="0.25">
      <c r="A336" s="144"/>
      <c r="B336" s="141"/>
      <c r="C336" s="140">
        <v>111</v>
      </c>
      <c r="D336" s="140"/>
      <c r="E336" s="162"/>
      <c r="F336" s="162"/>
      <c r="G336" s="141">
        <v>4123</v>
      </c>
      <c r="H336" s="141"/>
      <c r="I336" s="141"/>
      <c r="J336" s="120" t="s">
        <v>39</v>
      </c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1">
        <v>4500</v>
      </c>
      <c r="Y336" s="121"/>
      <c r="Z336" s="121"/>
      <c r="AA336" s="121"/>
      <c r="AB336" s="121"/>
      <c r="AC336" s="122"/>
      <c r="AD336" s="121">
        <v>3146.68</v>
      </c>
      <c r="AE336" s="121"/>
      <c r="AF336" s="121"/>
      <c r="AG336" s="121"/>
      <c r="AH336" s="121"/>
      <c r="AI336" s="122"/>
      <c r="AJ336" s="88">
        <f t="shared" si="15"/>
        <v>69.926222222222222</v>
      </c>
      <c r="AK336" s="89"/>
    </row>
    <row r="337" spans="1:37" ht="20.100000000000001" customHeight="1" x14ac:dyDescent="0.25">
      <c r="A337" s="142"/>
      <c r="B337" s="143"/>
      <c r="C337" s="147"/>
      <c r="D337" s="147"/>
      <c r="E337" s="101">
        <v>413</v>
      </c>
      <c r="F337" s="101"/>
      <c r="G337" s="103" t="s">
        <v>43</v>
      </c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83">
        <f>SUM(X338:X339)</f>
        <v>2500</v>
      </c>
      <c r="Y337" s="84"/>
      <c r="Z337" s="84"/>
      <c r="AA337" s="84"/>
      <c r="AB337" s="84"/>
      <c r="AC337" s="85"/>
      <c r="AD337" s="83">
        <f>SUM(AD338:AD339)</f>
        <v>1873.58</v>
      </c>
      <c r="AE337" s="84"/>
      <c r="AF337" s="84"/>
      <c r="AG337" s="84"/>
      <c r="AH337" s="84"/>
      <c r="AI337" s="85"/>
      <c r="AJ337" s="86">
        <f t="shared" si="15"/>
        <v>74.943200000000004</v>
      </c>
      <c r="AK337" s="87"/>
    </row>
    <row r="338" spans="1:37" ht="20.100000000000001" customHeight="1" x14ac:dyDescent="0.25">
      <c r="A338" s="144"/>
      <c r="B338" s="141"/>
      <c r="C338" s="140">
        <v>111</v>
      </c>
      <c r="D338" s="140"/>
      <c r="E338" s="162"/>
      <c r="F338" s="162"/>
      <c r="G338" s="141">
        <v>4131</v>
      </c>
      <c r="H338" s="141"/>
      <c r="I338" s="141"/>
      <c r="J338" s="120" t="s">
        <v>44</v>
      </c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1">
        <v>1500</v>
      </c>
      <c r="Y338" s="121"/>
      <c r="Z338" s="121"/>
      <c r="AA338" s="121"/>
      <c r="AB338" s="121"/>
      <c r="AC338" s="122"/>
      <c r="AD338" s="121">
        <v>1010.54</v>
      </c>
      <c r="AE338" s="121"/>
      <c r="AF338" s="121"/>
      <c r="AG338" s="121"/>
      <c r="AH338" s="121"/>
      <c r="AI338" s="122"/>
      <c r="AJ338" s="88">
        <f t="shared" si="15"/>
        <v>67.36933333333333</v>
      </c>
      <c r="AK338" s="89"/>
    </row>
    <row r="339" spans="1:37" ht="20.100000000000001" customHeight="1" x14ac:dyDescent="0.25">
      <c r="A339" s="146"/>
      <c r="B339" s="138"/>
      <c r="C339" s="137">
        <v>111</v>
      </c>
      <c r="D339" s="137"/>
      <c r="E339" s="163"/>
      <c r="F339" s="163"/>
      <c r="G339" s="138">
        <v>4133</v>
      </c>
      <c r="H339" s="138"/>
      <c r="I339" s="138"/>
      <c r="J339" s="222" t="s">
        <v>45</v>
      </c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106">
        <v>1000</v>
      </c>
      <c r="Y339" s="106"/>
      <c r="Z339" s="106"/>
      <c r="AA339" s="106"/>
      <c r="AB339" s="106"/>
      <c r="AC339" s="107"/>
      <c r="AD339" s="106">
        <v>863.04</v>
      </c>
      <c r="AE339" s="106"/>
      <c r="AF339" s="106"/>
      <c r="AG339" s="106"/>
      <c r="AH339" s="106"/>
      <c r="AI339" s="107"/>
      <c r="AJ339" s="88">
        <f t="shared" si="15"/>
        <v>86.303999999999988</v>
      </c>
      <c r="AK339" s="89"/>
    </row>
    <row r="340" spans="1:37" ht="20.100000000000001" customHeight="1" x14ac:dyDescent="0.25">
      <c r="A340" s="142"/>
      <c r="B340" s="143"/>
      <c r="C340" s="147"/>
      <c r="D340" s="147"/>
      <c r="E340" s="101">
        <v>414</v>
      </c>
      <c r="F340" s="101"/>
      <c r="G340" s="103" t="s">
        <v>48</v>
      </c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83">
        <f>SUM(X341:X346)</f>
        <v>15000</v>
      </c>
      <c r="Y340" s="84"/>
      <c r="Z340" s="84"/>
      <c r="AA340" s="84"/>
      <c r="AB340" s="84"/>
      <c r="AC340" s="85"/>
      <c r="AD340" s="83">
        <f>SUM(AD341:AD346)</f>
        <v>9900.3000000000011</v>
      </c>
      <c r="AE340" s="84"/>
      <c r="AF340" s="84"/>
      <c r="AG340" s="84"/>
      <c r="AH340" s="84"/>
      <c r="AI340" s="85"/>
      <c r="AJ340" s="86">
        <f t="shared" si="15"/>
        <v>66.00200000000001</v>
      </c>
      <c r="AK340" s="87"/>
    </row>
    <row r="341" spans="1:37" ht="20.100000000000001" customHeight="1" x14ac:dyDescent="0.25">
      <c r="A341" s="144"/>
      <c r="B341" s="141"/>
      <c r="C341" s="140">
        <v>111</v>
      </c>
      <c r="D341" s="140"/>
      <c r="E341" s="162"/>
      <c r="F341" s="162"/>
      <c r="G341" s="141">
        <v>4141</v>
      </c>
      <c r="H341" s="141"/>
      <c r="I341" s="141"/>
      <c r="J341" s="120" t="s">
        <v>49</v>
      </c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1">
        <v>4000</v>
      </c>
      <c r="Y341" s="121"/>
      <c r="Z341" s="121"/>
      <c r="AA341" s="121"/>
      <c r="AB341" s="121"/>
      <c r="AC341" s="122"/>
      <c r="AD341" s="121">
        <v>3953.92</v>
      </c>
      <c r="AE341" s="121"/>
      <c r="AF341" s="121"/>
      <c r="AG341" s="121"/>
      <c r="AH341" s="121"/>
      <c r="AI341" s="122"/>
      <c r="AJ341" s="88">
        <f t="shared" si="15"/>
        <v>98.847999999999999</v>
      </c>
      <c r="AK341" s="89"/>
    </row>
    <row r="342" spans="1:37" ht="20.100000000000001" customHeight="1" x14ac:dyDescent="0.25">
      <c r="A342" s="145"/>
      <c r="B342" s="139"/>
      <c r="C342" s="140">
        <v>460</v>
      </c>
      <c r="D342" s="140"/>
      <c r="E342" s="102"/>
      <c r="F342" s="102"/>
      <c r="G342" s="141">
        <v>4143</v>
      </c>
      <c r="H342" s="141"/>
      <c r="I342" s="141"/>
      <c r="J342" s="120" t="s">
        <v>51</v>
      </c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1">
        <v>1500</v>
      </c>
      <c r="Y342" s="121"/>
      <c r="Z342" s="121"/>
      <c r="AA342" s="121"/>
      <c r="AB342" s="121"/>
      <c r="AC342" s="122"/>
      <c r="AD342" s="121">
        <v>1016.95</v>
      </c>
      <c r="AE342" s="121"/>
      <c r="AF342" s="121"/>
      <c r="AG342" s="121"/>
      <c r="AH342" s="121"/>
      <c r="AI342" s="122"/>
      <c r="AJ342" s="88">
        <f t="shared" si="15"/>
        <v>67.796666666666667</v>
      </c>
      <c r="AK342" s="89"/>
    </row>
    <row r="343" spans="1:37" ht="20.100000000000001" customHeight="1" x14ac:dyDescent="0.25">
      <c r="A343" s="145"/>
      <c r="B343" s="139"/>
      <c r="C343" s="140">
        <v>111</v>
      </c>
      <c r="D343" s="140"/>
      <c r="E343" s="102"/>
      <c r="F343" s="102"/>
      <c r="G343" s="141">
        <v>4146</v>
      </c>
      <c r="H343" s="141"/>
      <c r="I343" s="141"/>
      <c r="J343" s="120" t="s">
        <v>53</v>
      </c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1">
        <v>2000</v>
      </c>
      <c r="Y343" s="121"/>
      <c r="Z343" s="121"/>
      <c r="AA343" s="121"/>
      <c r="AB343" s="121"/>
      <c r="AC343" s="122"/>
      <c r="AD343" s="121">
        <v>0</v>
      </c>
      <c r="AE343" s="121"/>
      <c r="AF343" s="121"/>
      <c r="AG343" s="121"/>
      <c r="AH343" s="121"/>
      <c r="AI343" s="122"/>
      <c r="AJ343" s="88">
        <f t="shared" ref="AJ343" si="16">AD343/X343*100</f>
        <v>0</v>
      </c>
      <c r="AK343" s="89"/>
    </row>
    <row r="344" spans="1:37" ht="20.100000000000001" customHeight="1" x14ac:dyDescent="0.25">
      <c r="A344" s="145"/>
      <c r="B344" s="139"/>
      <c r="C344" s="140">
        <v>111</v>
      </c>
      <c r="D344" s="140"/>
      <c r="E344" s="102"/>
      <c r="F344" s="102"/>
      <c r="G344" s="141">
        <v>4147</v>
      </c>
      <c r="H344" s="141"/>
      <c r="I344" s="141"/>
      <c r="J344" s="120" t="s">
        <v>93</v>
      </c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1">
        <v>2000</v>
      </c>
      <c r="Y344" s="121"/>
      <c r="Z344" s="121"/>
      <c r="AA344" s="121"/>
      <c r="AB344" s="121"/>
      <c r="AC344" s="122"/>
      <c r="AD344" s="121">
        <v>1904.64</v>
      </c>
      <c r="AE344" s="121"/>
      <c r="AF344" s="121"/>
      <c r="AG344" s="121"/>
      <c r="AH344" s="121"/>
      <c r="AI344" s="122"/>
      <c r="AJ344" s="88">
        <f t="shared" ref="AJ344" si="17">AD344/X344*100</f>
        <v>95.231999999999999</v>
      </c>
      <c r="AK344" s="89"/>
    </row>
    <row r="345" spans="1:37" ht="20.100000000000001" customHeight="1" x14ac:dyDescent="0.25">
      <c r="A345" s="145"/>
      <c r="B345" s="139"/>
      <c r="C345" s="140">
        <v>111</v>
      </c>
      <c r="D345" s="140"/>
      <c r="E345" s="102"/>
      <c r="F345" s="102"/>
      <c r="G345" s="141">
        <v>4148</v>
      </c>
      <c r="H345" s="141"/>
      <c r="I345" s="141"/>
      <c r="J345" s="120" t="s">
        <v>178</v>
      </c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1">
        <v>1000</v>
      </c>
      <c r="Y345" s="121"/>
      <c r="Z345" s="121"/>
      <c r="AA345" s="121"/>
      <c r="AB345" s="121"/>
      <c r="AC345" s="122"/>
      <c r="AD345" s="121">
        <v>27.22</v>
      </c>
      <c r="AE345" s="121"/>
      <c r="AF345" s="121"/>
      <c r="AG345" s="121"/>
      <c r="AH345" s="121"/>
      <c r="AI345" s="122"/>
      <c r="AJ345" s="88">
        <f t="shared" si="15"/>
        <v>2.722</v>
      </c>
      <c r="AK345" s="89"/>
    </row>
    <row r="346" spans="1:37" ht="20.100000000000001" customHeight="1" x14ac:dyDescent="0.25">
      <c r="A346" s="146"/>
      <c r="B346" s="138"/>
      <c r="C346" s="137">
        <v>111</v>
      </c>
      <c r="D346" s="137"/>
      <c r="E346" s="163"/>
      <c r="F346" s="163"/>
      <c r="G346" s="138">
        <v>4149</v>
      </c>
      <c r="H346" s="138"/>
      <c r="I346" s="138"/>
      <c r="J346" s="105" t="s">
        <v>56</v>
      </c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6">
        <v>4500</v>
      </c>
      <c r="Y346" s="106"/>
      <c r="Z346" s="106"/>
      <c r="AA346" s="106"/>
      <c r="AB346" s="106"/>
      <c r="AC346" s="107"/>
      <c r="AD346" s="106">
        <v>2997.57</v>
      </c>
      <c r="AE346" s="106"/>
      <c r="AF346" s="106"/>
      <c r="AG346" s="106"/>
      <c r="AH346" s="106"/>
      <c r="AI346" s="107"/>
      <c r="AJ346" s="88">
        <f t="shared" si="15"/>
        <v>66.612666666666669</v>
      </c>
      <c r="AK346" s="89"/>
    </row>
    <row r="347" spans="1:37" ht="15.95" customHeight="1" x14ac:dyDescent="0.25">
      <c r="A347" s="200">
        <v>5</v>
      </c>
      <c r="B347" s="201"/>
      <c r="C347" s="204" t="s">
        <v>94</v>
      </c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148">
        <f>X329+X335+X337+X340</f>
        <v>139700</v>
      </c>
      <c r="Y347" s="149"/>
      <c r="Z347" s="149"/>
      <c r="AA347" s="149"/>
      <c r="AB347" s="149"/>
      <c r="AC347" s="150"/>
      <c r="AD347" s="148">
        <f>AD329+AD335+AD337+AD340</f>
        <v>125721.90000000001</v>
      </c>
      <c r="AE347" s="149"/>
      <c r="AF347" s="149"/>
      <c r="AG347" s="149"/>
      <c r="AH347" s="149"/>
      <c r="AI347" s="150"/>
      <c r="AJ347" s="154">
        <f>AD347/X347*100</f>
        <v>89.994201861130989</v>
      </c>
      <c r="AK347" s="155"/>
    </row>
    <row r="348" spans="1:37" ht="15.95" customHeight="1" x14ac:dyDescent="0.25">
      <c r="A348" s="202"/>
      <c r="B348" s="203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151"/>
      <c r="Y348" s="152"/>
      <c r="Z348" s="152"/>
      <c r="AA348" s="152"/>
      <c r="AB348" s="152"/>
      <c r="AC348" s="153"/>
      <c r="AD348" s="151"/>
      <c r="AE348" s="152"/>
      <c r="AF348" s="152"/>
      <c r="AG348" s="152"/>
      <c r="AH348" s="152"/>
      <c r="AI348" s="153"/>
      <c r="AJ348" s="156" t="e">
        <f>AD348/X348*100</f>
        <v>#DIV/0!</v>
      </c>
      <c r="AK348" s="157"/>
    </row>
    <row r="350" spans="1:37" ht="29.25" hidden="1" customHeight="1" x14ac:dyDescent="0.25"/>
    <row r="351" spans="1:37" ht="18" customHeight="1" x14ac:dyDescent="0.25">
      <c r="A351" s="196" t="s">
        <v>89</v>
      </c>
      <c r="B351" s="197"/>
      <c r="C351" s="197" t="s">
        <v>90</v>
      </c>
      <c r="D351" s="197"/>
      <c r="E351" s="164" t="s">
        <v>91</v>
      </c>
      <c r="F351" s="164"/>
      <c r="G351" s="197" t="s">
        <v>91</v>
      </c>
      <c r="H351" s="197"/>
      <c r="I351" s="197" t="s">
        <v>92</v>
      </c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 t="s">
        <v>201</v>
      </c>
      <c r="Y351" s="197"/>
      <c r="Z351" s="197"/>
      <c r="AA351" s="197"/>
      <c r="AB351" s="197"/>
      <c r="AC351" s="206"/>
      <c r="AD351" s="197" t="s">
        <v>200</v>
      </c>
      <c r="AE351" s="197"/>
      <c r="AF351" s="197"/>
      <c r="AG351" s="197"/>
      <c r="AH351" s="197"/>
      <c r="AI351" s="206"/>
      <c r="AJ351" s="158" t="s">
        <v>122</v>
      </c>
      <c r="AK351" s="159"/>
    </row>
    <row r="352" spans="1:37" ht="18" customHeight="1" x14ac:dyDescent="0.25">
      <c r="A352" s="198"/>
      <c r="B352" s="199"/>
      <c r="C352" s="199"/>
      <c r="D352" s="199"/>
      <c r="E352" s="165"/>
      <c r="F352" s="165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  <c r="Z352" s="199"/>
      <c r="AA352" s="199"/>
      <c r="AB352" s="199"/>
      <c r="AC352" s="207"/>
      <c r="AD352" s="199"/>
      <c r="AE352" s="199"/>
      <c r="AF352" s="199"/>
      <c r="AG352" s="199"/>
      <c r="AH352" s="199"/>
      <c r="AI352" s="207"/>
      <c r="AJ352" s="160"/>
      <c r="AK352" s="161"/>
    </row>
    <row r="353" spans="1:37" ht="18" customHeight="1" x14ac:dyDescent="0.25">
      <c r="A353" s="166">
        <v>6</v>
      </c>
      <c r="B353" s="167"/>
      <c r="C353" s="187" t="s">
        <v>180</v>
      </c>
      <c r="D353" s="188"/>
      <c r="E353" s="188"/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9"/>
    </row>
    <row r="354" spans="1:37" ht="18" customHeight="1" x14ac:dyDescent="0.25">
      <c r="A354" s="168"/>
      <c r="B354" s="169"/>
      <c r="C354" s="190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  <c r="AI354" s="191"/>
      <c r="AJ354" s="191"/>
      <c r="AK354" s="192"/>
    </row>
    <row r="355" spans="1:37" ht="20.100000000000001" customHeight="1" x14ac:dyDescent="0.25">
      <c r="A355" s="142"/>
      <c r="B355" s="143"/>
      <c r="C355" s="147"/>
      <c r="D355" s="147"/>
      <c r="E355" s="101">
        <v>411</v>
      </c>
      <c r="F355" s="101"/>
      <c r="G355" s="170" t="s">
        <v>32</v>
      </c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/>
      <c r="S355" s="170"/>
      <c r="T355" s="170"/>
      <c r="U355" s="170"/>
      <c r="V355" s="170"/>
      <c r="W355" s="170"/>
      <c r="X355" s="83">
        <f>SUM(X356:X360)</f>
        <v>64200</v>
      </c>
      <c r="Y355" s="84"/>
      <c r="Z355" s="84"/>
      <c r="AA355" s="84"/>
      <c r="AB355" s="84"/>
      <c r="AC355" s="85"/>
      <c r="AD355" s="83">
        <f>SUM(AD356:AD360)</f>
        <v>61994.35</v>
      </c>
      <c r="AE355" s="84"/>
      <c r="AF355" s="84"/>
      <c r="AG355" s="84"/>
      <c r="AH355" s="84"/>
      <c r="AI355" s="85"/>
      <c r="AJ355" s="86">
        <f>AD355/X355*100</f>
        <v>96.564408099688464</v>
      </c>
      <c r="AK355" s="87"/>
    </row>
    <row r="356" spans="1:37" ht="20.100000000000001" customHeight="1" x14ac:dyDescent="0.25">
      <c r="A356" s="144"/>
      <c r="B356" s="141"/>
      <c r="C356" s="140">
        <v>111</v>
      </c>
      <c r="D356" s="140"/>
      <c r="E356" s="162"/>
      <c r="F356" s="162"/>
      <c r="G356" s="141">
        <v>4111</v>
      </c>
      <c r="H356" s="141"/>
      <c r="I356" s="141"/>
      <c r="J356" s="120" t="s">
        <v>33</v>
      </c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1">
        <v>38700</v>
      </c>
      <c r="Y356" s="121"/>
      <c r="Z356" s="121"/>
      <c r="AA356" s="121"/>
      <c r="AB356" s="121"/>
      <c r="AC356" s="122"/>
      <c r="AD356" s="121">
        <v>37856.129999999997</v>
      </c>
      <c r="AE356" s="121"/>
      <c r="AF356" s="121"/>
      <c r="AG356" s="121"/>
      <c r="AH356" s="121"/>
      <c r="AI356" s="122"/>
      <c r="AJ356" s="88">
        <f t="shared" ref="AJ356:AJ372" si="18">AD356/X356*100</f>
        <v>97.819457364341076</v>
      </c>
      <c r="AK356" s="89"/>
    </row>
    <row r="357" spans="1:37" ht="20.100000000000001" customHeight="1" x14ac:dyDescent="0.25">
      <c r="A357" s="144"/>
      <c r="B357" s="141"/>
      <c r="C357" s="140">
        <v>111</v>
      </c>
      <c r="D357" s="140"/>
      <c r="E357" s="162"/>
      <c r="F357" s="162"/>
      <c r="G357" s="141">
        <v>4112</v>
      </c>
      <c r="H357" s="141"/>
      <c r="I357" s="141"/>
      <c r="J357" s="208" t="s">
        <v>34</v>
      </c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121">
        <v>5300</v>
      </c>
      <c r="Y357" s="121"/>
      <c r="Z357" s="121"/>
      <c r="AA357" s="121"/>
      <c r="AB357" s="121"/>
      <c r="AC357" s="122"/>
      <c r="AD357" s="121">
        <v>4994.8100000000004</v>
      </c>
      <c r="AE357" s="121"/>
      <c r="AF357" s="121"/>
      <c r="AG357" s="121"/>
      <c r="AH357" s="121"/>
      <c r="AI357" s="122"/>
      <c r="AJ357" s="88">
        <f t="shared" si="18"/>
        <v>94.241698113207548</v>
      </c>
      <c r="AK357" s="89"/>
    </row>
    <row r="358" spans="1:37" ht="20.100000000000001" customHeight="1" x14ac:dyDescent="0.25">
      <c r="A358" s="144"/>
      <c r="B358" s="141"/>
      <c r="C358" s="140">
        <v>111</v>
      </c>
      <c r="D358" s="140"/>
      <c r="E358" s="162"/>
      <c r="F358" s="162"/>
      <c r="G358" s="141">
        <v>4113</v>
      </c>
      <c r="H358" s="141"/>
      <c r="I358" s="141"/>
      <c r="J358" s="120" t="s">
        <v>35</v>
      </c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1">
        <v>13800</v>
      </c>
      <c r="Y358" s="121"/>
      <c r="Z358" s="121"/>
      <c r="AA358" s="121"/>
      <c r="AB358" s="121"/>
      <c r="AC358" s="122"/>
      <c r="AD358" s="121">
        <v>13176.61</v>
      </c>
      <c r="AE358" s="121"/>
      <c r="AF358" s="121"/>
      <c r="AG358" s="121"/>
      <c r="AH358" s="121"/>
      <c r="AI358" s="122"/>
      <c r="AJ358" s="88">
        <f t="shared" si="18"/>
        <v>95.482681159420295</v>
      </c>
      <c r="AK358" s="89"/>
    </row>
    <row r="359" spans="1:37" ht="20.100000000000001" customHeight="1" x14ac:dyDescent="0.25">
      <c r="A359" s="144"/>
      <c r="B359" s="141"/>
      <c r="C359" s="140">
        <v>111</v>
      </c>
      <c r="D359" s="140"/>
      <c r="E359" s="162"/>
      <c r="F359" s="162"/>
      <c r="G359" s="141">
        <v>4114</v>
      </c>
      <c r="H359" s="141"/>
      <c r="I359" s="141"/>
      <c r="J359" s="120" t="s">
        <v>36</v>
      </c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1">
        <v>5600</v>
      </c>
      <c r="Y359" s="121"/>
      <c r="Z359" s="121"/>
      <c r="AA359" s="121"/>
      <c r="AB359" s="121"/>
      <c r="AC359" s="122"/>
      <c r="AD359" s="121">
        <v>5217.37</v>
      </c>
      <c r="AE359" s="121"/>
      <c r="AF359" s="121"/>
      <c r="AG359" s="121"/>
      <c r="AH359" s="121"/>
      <c r="AI359" s="122"/>
      <c r="AJ359" s="88">
        <f t="shared" si="18"/>
        <v>93.167321428571427</v>
      </c>
      <c r="AK359" s="89"/>
    </row>
    <row r="360" spans="1:37" ht="20.100000000000001" customHeight="1" x14ac:dyDescent="0.25">
      <c r="A360" s="146"/>
      <c r="B360" s="138"/>
      <c r="C360" s="137">
        <v>111</v>
      </c>
      <c r="D360" s="137"/>
      <c r="E360" s="163"/>
      <c r="F360" s="163"/>
      <c r="G360" s="138">
        <v>4115</v>
      </c>
      <c r="H360" s="138"/>
      <c r="I360" s="138"/>
      <c r="J360" s="105" t="s">
        <v>37</v>
      </c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6">
        <v>800</v>
      </c>
      <c r="Y360" s="106"/>
      <c r="Z360" s="106"/>
      <c r="AA360" s="106"/>
      <c r="AB360" s="106"/>
      <c r="AC360" s="107"/>
      <c r="AD360" s="106">
        <v>749.43</v>
      </c>
      <c r="AE360" s="106"/>
      <c r="AF360" s="106"/>
      <c r="AG360" s="106"/>
      <c r="AH360" s="106"/>
      <c r="AI360" s="107"/>
      <c r="AJ360" s="88">
        <f t="shared" si="18"/>
        <v>93.678749999999994</v>
      </c>
      <c r="AK360" s="89"/>
    </row>
    <row r="361" spans="1:37" ht="20.100000000000001" customHeight="1" x14ac:dyDescent="0.25">
      <c r="A361" s="142"/>
      <c r="B361" s="143"/>
      <c r="C361" s="147"/>
      <c r="D361" s="147"/>
      <c r="E361" s="101">
        <v>412</v>
      </c>
      <c r="F361" s="101"/>
      <c r="G361" s="103" t="s">
        <v>38</v>
      </c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83">
        <f>SUM(X362:X362)</f>
        <v>2500</v>
      </c>
      <c r="Y361" s="84"/>
      <c r="Z361" s="84"/>
      <c r="AA361" s="84"/>
      <c r="AB361" s="84"/>
      <c r="AC361" s="85"/>
      <c r="AD361" s="83">
        <f>SUM(AD362:AD362)</f>
        <v>2333.1799999999998</v>
      </c>
      <c r="AE361" s="84"/>
      <c r="AF361" s="84"/>
      <c r="AG361" s="84"/>
      <c r="AH361" s="84"/>
      <c r="AI361" s="85"/>
      <c r="AJ361" s="86">
        <f t="shared" si="18"/>
        <v>93.327199999999991</v>
      </c>
      <c r="AK361" s="87"/>
    </row>
    <row r="362" spans="1:37" ht="20.100000000000001" customHeight="1" x14ac:dyDescent="0.25">
      <c r="A362" s="144"/>
      <c r="B362" s="141"/>
      <c r="C362" s="140">
        <v>111</v>
      </c>
      <c r="D362" s="140"/>
      <c r="E362" s="162"/>
      <c r="F362" s="162"/>
      <c r="G362" s="141">
        <v>4123</v>
      </c>
      <c r="H362" s="141"/>
      <c r="I362" s="141"/>
      <c r="J362" s="120" t="s">
        <v>39</v>
      </c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1">
        <v>2500</v>
      </c>
      <c r="Y362" s="121"/>
      <c r="Z362" s="121"/>
      <c r="AA362" s="121"/>
      <c r="AB362" s="121"/>
      <c r="AC362" s="122"/>
      <c r="AD362" s="121">
        <v>2333.1799999999998</v>
      </c>
      <c r="AE362" s="121"/>
      <c r="AF362" s="121"/>
      <c r="AG362" s="121"/>
      <c r="AH362" s="121"/>
      <c r="AI362" s="122"/>
      <c r="AJ362" s="88">
        <f t="shared" si="18"/>
        <v>93.327199999999991</v>
      </c>
      <c r="AK362" s="89"/>
    </row>
    <row r="363" spans="1:37" ht="20.100000000000001" customHeight="1" x14ac:dyDescent="0.25">
      <c r="A363" s="142"/>
      <c r="B363" s="143"/>
      <c r="C363" s="147"/>
      <c r="D363" s="147"/>
      <c r="E363" s="101">
        <v>413</v>
      </c>
      <c r="F363" s="101"/>
      <c r="G363" s="103" t="s">
        <v>43</v>
      </c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83">
        <f>SUM(X364:X365)</f>
        <v>3000</v>
      </c>
      <c r="Y363" s="84"/>
      <c r="Z363" s="84"/>
      <c r="AA363" s="84"/>
      <c r="AB363" s="84"/>
      <c r="AC363" s="85"/>
      <c r="AD363" s="83">
        <f>SUM(AD364:AD365)</f>
        <v>569.54999999999995</v>
      </c>
      <c r="AE363" s="84"/>
      <c r="AF363" s="84"/>
      <c r="AG363" s="84"/>
      <c r="AH363" s="84"/>
      <c r="AI363" s="85"/>
      <c r="AJ363" s="86">
        <f t="shared" si="18"/>
        <v>18.984999999999999</v>
      </c>
      <c r="AK363" s="87"/>
    </row>
    <row r="364" spans="1:37" ht="20.100000000000001" customHeight="1" x14ac:dyDescent="0.25">
      <c r="A364" s="144"/>
      <c r="B364" s="141"/>
      <c r="C364" s="140">
        <v>111</v>
      </c>
      <c r="D364" s="140"/>
      <c r="E364" s="162"/>
      <c r="F364" s="162"/>
      <c r="G364" s="141">
        <v>4131</v>
      </c>
      <c r="H364" s="141"/>
      <c r="I364" s="141"/>
      <c r="J364" s="120" t="s">
        <v>44</v>
      </c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1">
        <v>2000</v>
      </c>
      <c r="Y364" s="121"/>
      <c r="Z364" s="121"/>
      <c r="AA364" s="121"/>
      <c r="AB364" s="121"/>
      <c r="AC364" s="122"/>
      <c r="AD364" s="121">
        <v>569.54999999999995</v>
      </c>
      <c r="AE364" s="121"/>
      <c r="AF364" s="121"/>
      <c r="AG364" s="121"/>
      <c r="AH364" s="121"/>
      <c r="AI364" s="122"/>
      <c r="AJ364" s="88">
        <f t="shared" si="18"/>
        <v>28.477499999999999</v>
      </c>
      <c r="AK364" s="89"/>
    </row>
    <row r="365" spans="1:37" ht="20.100000000000001" customHeight="1" x14ac:dyDescent="0.25">
      <c r="A365" s="146"/>
      <c r="B365" s="138"/>
      <c r="C365" s="137">
        <v>111</v>
      </c>
      <c r="D365" s="137"/>
      <c r="E365" s="163"/>
      <c r="F365" s="163"/>
      <c r="G365" s="138">
        <v>4133</v>
      </c>
      <c r="H365" s="138"/>
      <c r="I365" s="138"/>
      <c r="J365" s="222" t="s">
        <v>45</v>
      </c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106">
        <v>1000</v>
      </c>
      <c r="Y365" s="106"/>
      <c r="Z365" s="106"/>
      <c r="AA365" s="106"/>
      <c r="AB365" s="106"/>
      <c r="AC365" s="107"/>
      <c r="AD365" s="106">
        <v>0</v>
      </c>
      <c r="AE365" s="106"/>
      <c r="AF365" s="106"/>
      <c r="AG365" s="106"/>
      <c r="AH365" s="106"/>
      <c r="AI365" s="107"/>
      <c r="AJ365" s="88">
        <f t="shared" si="18"/>
        <v>0</v>
      </c>
      <c r="AK365" s="89"/>
    </row>
    <row r="366" spans="1:37" ht="20.100000000000001" customHeight="1" x14ac:dyDescent="0.25">
      <c r="A366" s="142"/>
      <c r="B366" s="143"/>
      <c r="C366" s="147"/>
      <c r="D366" s="147"/>
      <c r="E366" s="101">
        <v>414</v>
      </c>
      <c r="F366" s="101"/>
      <c r="G366" s="103" t="s">
        <v>48</v>
      </c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83">
        <f>SUM(X367:X370)</f>
        <v>6800</v>
      </c>
      <c r="Y366" s="84"/>
      <c r="Z366" s="84"/>
      <c r="AA366" s="84"/>
      <c r="AB366" s="84"/>
      <c r="AC366" s="85"/>
      <c r="AD366" s="83">
        <f>SUM(AD367:AD370)</f>
        <v>3980.71</v>
      </c>
      <c r="AE366" s="84"/>
      <c r="AF366" s="84"/>
      <c r="AG366" s="84"/>
      <c r="AH366" s="84"/>
      <c r="AI366" s="85"/>
      <c r="AJ366" s="86">
        <f t="shared" si="18"/>
        <v>58.539852941176477</v>
      </c>
      <c r="AK366" s="87"/>
    </row>
    <row r="367" spans="1:37" ht="20.100000000000001" customHeight="1" x14ac:dyDescent="0.25">
      <c r="A367" s="144"/>
      <c r="B367" s="141"/>
      <c r="C367" s="140">
        <v>111</v>
      </c>
      <c r="D367" s="140"/>
      <c r="E367" s="162"/>
      <c r="F367" s="162"/>
      <c r="G367" s="141">
        <v>4141</v>
      </c>
      <c r="H367" s="141"/>
      <c r="I367" s="141"/>
      <c r="J367" s="120" t="s">
        <v>49</v>
      </c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1">
        <v>3000</v>
      </c>
      <c r="Y367" s="121"/>
      <c r="Z367" s="121"/>
      <c r="AA367" s="121"/>
      <c r="AB367" s="121"/>
      <c r="AC367" s="122"/>
      <c r="AD367" s="121">
        <v>1607.74</v>
      </c>
      <c r="AE367" s="121"/>
      <c r="AF367" s="121"/>
      <c r="AG367" s="121"/>
      <c r="AH367" s="121"/>
      <c r="AI367" s="122"/>
      <c r="AJ367" s="88">
        <f t="shared" si="18"/>
        <v>53.591333333333338</v>
      </c>
      <c r="AK367" s="89"/>
    </row>
    <row r="368" spans="1:37" ht="20.100000000000001" customHeight="1" x14ac:dyDescent="0.25">
      <c r="A368" s="145"/>
      <c r="B368" s="139"/>
      <c r="C368" s="140">
        <v>460</v>
      </c>
      <c r="D368" s="140"/>
      <c r="E368" s="102"/>
      <c r="F368" s="102"/>
      <c r="G368" s="141">
        <v>4143</v>
      </c>
      <c r="H368" s="141"/>
      <c r="I368" s="141"/>
      <c r="J368" s="120" t="s">
        <v>51</v>
      </c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1">
        <v>800</v>
      </c>
      <c r="Y368" s="121"/>
      <c r="Z368" s="121"/>
      <c r="AA368" s="121"/>
      <c r="AB368" s="121"/>
      <c r="AC368" s="122"/>
      <c r="AD368" s="121">
        <v>689.94</v>
      </c>
      <c r="AE368" s="121"/>
      <c r="AF368" s="121"/>
      <c r="AG368" s="121"/>
      <c r="AH368" s="121"/>
      <c r="AI368" s="122"/>
      <c r="AJ368" s="88">
        <f t="shared" si="18"/>
        <v>86.242500000000007</v>
      </c>
      <c r="AK368" s="89"/>
    </row>
    <row r="369" spans="1:37" ht="20.100000000000001" customHeight="1" x14ac:dyDescent="0.25">
      <c r="A369" s="145"/>
      <c r="B369" s="139"/>
      <c r="C369" s="140">
        <v>111</v>
      </c>
      <c r="D369" s="140"/>
      <c r="E369" s="102"/>
      <c r="F369" s="102"/>
      <c r="G369" s="141">
        <v>4148</v>
      </c>
      <c r="H369" s="141"/>
      <c r="I369" s="141"/>
      <c r="J369" s="120" t="s">
        <v>55</v>
      </c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1">
        <v>1000</v>
      </c>
      <c r="Y369" s="121"/>
      <c r="Z369" s="121"/>
      <c r="AA369" s="121"/>
      <c r="AB369" s="121"/>
      <c r="AC369" s="122"/>
      <c r="AD369" s="121">
        <v>300</v>
      </c>
      <c r="AE369" s="121"/>
      <c r="AF369" s="121"/>
      <c r="AG369" s="121"/>
      <c r="AH369" s="121"/>
      <c r="AI369" s="122"/>
      <c r="AJ369" s="88">
        <f t="shared" si="18"/>
        <v>30</v>
      </c>
      <c r="AK369" s="89"/>
    </row>
    <row r="370" spans="1:37" ht="20.100000000000001" customHeight="1" x14ac:dyDescent="0.25">
      <c r="A370" s="146"/>
      <c r="B370" s="138"/>
      <c r="C370" s="137">
        <v>111</v>
      </c>
      <c r="D370" s="137"/>
      <c r="E370" s="163"/>
      <c r="F370" s="163"/>
      <c r="G370" s="138">
        <v>4149</v>
      </c>
      <c r="H370" s="138"/>
      <c r="I370" s="138"/>
      <c r="J370" s="105" t="s">
        <v>56</v>
      </c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6">
        <v>2000</v>
      </c>
      <c r="Y370" s="106"/>
      <c r="Z370" s="106"/>
      <c r="AA370" s="106"/>
      <c r="AB370" s="106"/>
      <c r="AC370" s="107"/>
      <c r="AD370" s="106">
        <v>1383.03</v>
      </c>
      <c r="AE370" s="106"/>
      <c r="AF370" s="106"/>
      <c r="AG370" s="106"/>
      <c r="AH370" s="106"/>
      <c r="AI370" s="107"/>
      <c r="AJ370" s="88">
        <f t="shared" si="18"/>
        <v>69.151499999999999</v>
      </c>
      <c r="AK370" s="89"/>
    </row>
    <row r="371" spans="1:37" ht="15.95" customHeight="1" x14ac:dyDescent="0.25">
      <c r="A371" s="200">
        <v>6</v>
      </c>
      <c r="B371" s="201"/>
      <c r="C371" s="204" t="s">
        <v>94</v>
      </c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148">
        <f>X355+X361+X363+X366</f>
        <v>76500</v>
      </c>
      <c r="Y371" s="149"/>
      <c r="Z371" s="149"/>
      <c r="AA371" s="149"/>
      <c r="AB371" s="149"/>
      <c r="AC371" s="150"/>
      <c r="AD371" s="148">
        <f>AD355+AD361+AD363+AD366</f>
        <v>68877.790000000008</v>
      </c>
      <c r="AE371" s="149"/>
      <c r="AF371" s="149"/>
      <c r="AG371" s="149"/>
      <c r="AH371" s="149"/>
      <c r="AI371" s="150"/>
      <c r="AJ371" s="154">
        <f t="shared" si="18"/>
        <v>90.036326797385641</v>
      </c>
      <c r="AK371" s="155"/>
    </row>
    <row r="372" spans="1:37" ht="12" customHeight="1" x14ac:dyDescent="0.25">
      <c r="A372" s="202"/>
      <c r="B372" s="203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151"/>
      <c r="Y372" s="152"/>
      <c r="Z372" s="152"/>
      <c r="AA372" s="152"/>
      <c r="AB372" s="152"/>
      <c r="AC372" s="153"/>
      <c r="AD372" s="151"/>
      <c r="AE372" s="152"/>
      <c r="AF372" s="152"/>
      <c r="AG372" s="152"/>
      <c r="AH372" s="152"/>
      <c r="AI372" s="153"/>
      <c r="AJ372" s="156" t="e">
        <f t="shared" si="18"/>
        <v>#DIV/0!</v>
      </c>
      <c r="AK372" s="157"/>
    </row>
    <row r="373" spans="1:37" ht="11.25" customHeight="1" x14ac:dyDescent="0.25"/>
    <row r="375" spans="1:37" ht="0.75" customHeight="1" x14ac:dyDescent="0.25"/>
    <row r="376" spans="1:37" ht="18" customHeight="1" x14ac:dyDescent="0.25">
      <c r="A376" s="196" t="s">
        <v>89</v>
      </c>
      <c r="B376" s="197"/>
      <c r="C376" s="197" t="s">
        <v>90</v>
      </c>
      <c r="D376" s="197"/>
      <c r="E376" s="164" t="s">
        <v>91</v>
      </c>
      <c r="F376" s="164"/>
      <c r="G376" s="197" t="s">
        <v>91</v>
      </c>
      <c r="H376" s="197"/>
      <c r="I376" s="197" t="s">
        <v>92</v>
      </c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 t="s">
        <v>201</v>
      </c>
      <c r="Y376" s="197"/>
      <c r="Z376" s="197"/>
      <c r="AA376" s="197"/>
      <c r="AB376" s="197"/>
      <c r="AC376" s="206"/>
      <c r="AD376" s="197" t="s">
        <v>200</v>
      </c>
      <c r="AE376" s="197"/>
      <c r="AF376" s="197"/>
      <c r="AG376" s="197"/>
      <c r="AH376" s="197"/>
      <c r="AI376" s="206"/>
      <c r="AJ376" s="158" t="s">
        <v>122</v>
      </c>
      <c r="AK376" s="159"/>
    </row>
    <row r="377" spans="1:37" ht="18" customHeight="1" x14ac:dyDescent="0.25">
      <c r="A377" s="198"/>
      <c r="B377" s="199"/>
      <c r="C377" s="199"/>
      <c r="D377" s="199"/>
      <c r="E377" s="165"/>
      <c r="F377" s="165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Z377" s="199"/>
      <c r="AA377" s="199"/>
      <c r="AB377" s="199"/>
      <c r="AC377" s="207"/>
      <c r="AD377" s="199"/>
      <c r="AE377" s="199"/>
      <c r="AF377" s="199"/>
      <c r="AG377" s="199"/>
      <c r="AH377" s="199"/>
      <c r="AI377" s="207"/>
      <c r="AJ377" s="160"/>
      <c r="AK377" s="161"/>
    </row>
    <row r="378" spans="1:37" ht="18" customHeight="1" x14ac:dyDescent="0.25">
      <c r="A378" s="166">
        <v>7</v>
      </c>
      <c r="B378" s="167"/>
      <c r="C378" s="187" t="s">
        <v>95</v>
      </c>
      <c r="D378" s="188"/>
      <c r="E378" s="188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8"/>
      <c r="AA378" s="188"/>
      <c r="AB378" s="188"/>
      <c r="AC378" s="188"/>
      <c r="AD378" s="188"/>
      <c r="AE378" s="188"/>
      <c r="AF378" s="188"/>
      <c r="AG378" s="188"/>
      <c r="AH378" s="188"/>
      <c r="AI378" s="188"/>
      <c r="AJ378" s="188"/>
      <c r="AK378" s="189"/>
    </row>
    <row r="379" spans="1:37" ht="18" customHeight="1" x14ac:dyDescent="0.25">
      <c r="A379" s="168"/>
      <c r="B379" s="169"/>
      <c r="C379" s="190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2"/>
    </row>
    <row r="380" spans="1:37" ht="20.100000000000001" customHeight="1" x14ac:dyDescent="0.25">
      <c r="A380" s="142"/>
      <c r="B380" s="143"/>
      <c r="C380" s="147"/>
      <c r="D380" s="147"/>
      <c r="E380" s="101">
        <v>411</v>
      </c>
      <c r="F380" s="101"/>
      <c r="G380" s="170" t="s">
        <v>32</v>
      </c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/>
      <c r="S380" s="170"/>
      <c r="T380" s="170"/>
      <c r="U380" s="170"/>
      <c r="V380" s="170"/>
      <c r="W380" s="170"/>
      <c r="X380" s="83">
        <f>SUM(X381:X385)</f>
        <v>200800</v>
      </c>
      <c r="Y380" s="84"/>
      <c r="Z380" s="84"/>
      <c r="AA380" s="84"/>
      <c r="AB380" s="84"/>
      <c r="AC380" s="85"/>
      <c r="AD380" s="83">
        <f>SUM(AD381:AD385)</f>
        <v>192013.47000000003</v>
      </c>
      <c r="AE380" s="84"/>
      <c r="AF380" s="84"/>
      <c r="AG380" s="84"/>
      <c r="AH380" s="84"/>
      <c r="AI380" s="85"/>
      <c r="AJ380" s="86">
        <f>AD380/X380*100</f>
        <v>95.624238047808788</v>
      </c>
      <c r="AK380" s="87"/>
    </row>
    <row r="381" spans="1:37" ht="20.100000000000001" customHeight="1" x14ac:dyDescent="0.25">
      <c r="A381" s="144"/>
      <c r="B381" s="141"/>
      <c r="C381" s="140">
        <v>111</v>
      </c>
      <c r="D381" s="140"/>
      <c r="E381" s="162"/>
      <c r="F381" s="162"/>
      <c r="G381" s="141">
        <v>4111</v>
      </c>
      <c r="H381" s="141"/>
      <c r="I381" s="141"/>
      <c r="J381" s="120" t="s">
        <v>33</v>
      </c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1">
        <v>121200</v>
      </c>
      <c r="Y381" s="121"/>
      <c r="Z381" s="121"/>
      <c r="AA381" s="121"/>
      <c r="AB381" s="121"/>
      <c r="AC381" s="122"/>
      <c r="AD381" s="121">
        <v>116091.39</v>
      </c>
      <c r="AE381" s="121"/>
      <c r="AF381" s="121"/>
      <c r="AG381" s="121"/>
      <c r="AH381" s="121"/>
      <c r="AI381" s="122"/>
      <c r="AJ381" s="88">
        <f t="shared" ref="AJ381:AJ404" si="19">AD381/X381*100</f>
        <v>95.784975247524756</v>
      </c>
      <c r="AK381" s="89"/>
    </row>
    <row r="382" spans="1:37" ht="20.100000000000001" customHeight="1" x14ac:dyDescent="0.25">
      <c r="A382" s="144"/>
      <c r="B382" s="141"/>
      <c r="C382" s="140">
        <v>111</v>
      </c>
      <c r="D382" s="140"/>
      <c r="E382" s="162"/>
      <c r="F382" s="162"/>
      <c r="G382" s="141">
        <v>4112</v>
      </c>
      <c r="H382" s="141"/>
      <c r="I382" s="141"/>
      <c r="J382" s="208" t="s">
        <v>34</v>
      </c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121">
        <v>16400</v>
      </c>
      <c r="Y382" s="121"/>
      <c r="Z382" s="121"/>
      <c r="AA382" s="121"/>
      <c r="AB382" s="121"/>
      <c r="AC382" s="122"/>
      <c r="AD382" s="121">
        <v>15594.45</v>
      </c>
      <c r="AE382" s="121"/>
      <c r="AF382" s="121"/>
      <c r="AG382" s="121"/>
      <c r="AH382" s="121"/>
      <c r="AI382" s="122"/>
      <c r="AJ382" s="88">
        <f t="shared" si="19"/>
        <v>95.088109756097566</v>
      </c>
      <c r="AK382" s="89"/>
    </row>
    <row r="383" spans="1:37" ht="20.100000000000001" customHeight="1" x14ac:dyDescent="0.25">
      <c r="A383" s="144"/>
      <c r="B383" s="141"/>
      <c r="C383" s="140">
        <v>111</v>
      </c>
      <c r="D383" s="140"/>
      <c r="E383" s="162"/>
      <c r="F383" s="162"/>
      <c r="G383" s="141">
        <v>4113</v>
      </c>
      <c r="H383" s="141"/>
      <c r="I383" s="141"/>
      <c r="J383" s="120" t="s">
        <v>35</v>
      </c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1">
        <v>43500</v>
      </c>
      <c r="Y383" s="121"/>
      <c r="Z383" s="121"/>
      <c r="AA383" s="121"/>
      <c r="AB383" s="121"/>
      <c r="AC383" s="122"/>
      <c r="AD383" s="121">
        <v>41588.11</v>
      </c>
      <c r="AE383" s="121"/>
      <c r="AF383" s="121"/>
      <c r="AG383" s="121"/>
      <c r="AH383" s="121"/>
      <c r="AI383" s="122"/>
      <c r="AJ383" s="88">
        <f t="shared" si="19"/>
        <v>95.604850574712643</v>
      </c>
      <c r="AK383" s="89"/>
    </row>
    <row r="384" spans="1:37" ht="20.100000000000001" customHeight="1" x14ac:dyDescent="0.25">
      <c r="A384" s="144"/>
      <c r="B384" s="141"/>
      <c r="C384" s="140">
        <v>111</v>
      </c>
      <c r="D384" s="140"/>
      <c r="E384" s="162"/>
      <c r="F384" s="162"/>
      <c r="G384" s="141">
        <v>4114</v>
      </c>
      <c r="H384" s="141"/>
      <c r="I384" s="141"/>
      <c r="J384" s="120" t="s">
        <v>36</v>
      </c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1">
        <v>17200</v>
      </c>
      <c r="Y384" s="121"/>
      <c r="Z384" s="121"/>
      <c r="AA384" s="121"/>
      <c r="AB384" s="121"/>
      <c r="AC384" s="122"/>
      <c r="AD384" s="121">
        <v>16399.73</v>
      </c>
      <c r="AE384" s="121"/>
      <c r="AF384" s="121"/>
      <c r="AG384" s="121"/>
      <c r="AH384" s="121"/>
      <c r="AI384" s="122"/>
      <c r="AJ384" s="88">
        <f t="shared" si="19"/>
        <v>95.347267441860467</v>
      </c>
      <c r="AK384" s="89"/>
    </row>
    <row r="385" spans="1:37" ht="20.100000000000001" customHeight="1" x14ac:dyDescent="0.25">
      <c r="A385" s="146"/>
      <c r="B385" s="138"/>
      <c r="C385" s="137">
        <v>111</v>
      </c>
      <c r="D385" s="137"/>
      <c r="E385" s="163"/>
      <c r="F385" s="163"/>
      <c r="G385" s="138">
        <v>4115</v>
      </c>
      <c r="H385" s="138"/>
      <c r="I385" s="138"/>
      <c r="J385" s="105" t="s">
        <v>37</v>
      </c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>
        <v>2500</v>
      </c>
      <c r="Y385" s="106"/>
      <c r="Z385" s="106"/>
      <c r="AA385" s="106"/>
      <c r="AB385" s="106"/>
      <c r="AC385" s="107"/>
      <c r="AD385" s="106">
        <v>2339.79</v>
      </c>
      <c r="AE385" s="106"/>
      <c r="AF385" s="106"/>
      <c r="AG385" s="106"/>
      <c r="AH385" s="106"/>
      <c r="AI385" s="107"/>
      <c r="AJ385" s="88">
        <f t="shared" si="19"/>
        <v>93.5916</v>
      </c>
      <c r="AK385" s="89"/>
    </row>
    <row r="386" spans="1:37" ht="20.100000000000001" customHeight="1" x14ac:dyDescent="0.25">
      <c r="A386" s="142"/>
      <c r="B386" s="143"/>
      <c r="C386" s="147"/>
      <c r="D386" s="147"/>
      <c r="E386" s="101">
        <v>412</v>
      </c>
      <c r="F386" s="101"/>
      <c r="G386" s="103" t="s">
        <v>38</v>
      </c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83">
        <f>SUM(X387:X388)</f>
        <v>136700</v>
      </c>
      <c r="Y386" s="84"/>
      <c r="Z386" s="84"/>
      <c r="AA386" s="84"/>
      <c r="AB386" s="84"/>
      <c r="AC386" s="85"/>
      <c r="AD386" s="83">
        <f>SUM(AD387:AD388)</f>
        <v>135737.63999999998</v>
      </c>
      <c r="AE386" s="84"/>
      <c r="AF386" s="84"/>
      <c r="AG386" s="84"/>
      <c r="AH386" s="84"/>
      <c r="AI386" s="85"/>
      <c r="AJ386" s="86">
        <f t="shared" si="19"/>
        <v>99.296005852231147</v>
      </c>
      <c r="AK386" s="87"/>
    </row>
    <row r="387" spans="1:37" ht="20.100000000000001" customHeight="1" x14ac:dyDescent="0.25">
      <c r="A387" s="144"/>
      <c r="B387" s="141"/>
      <c r="C387" s="140">
        <v>111</v>
      </c>
      <c r="D387" s="140"/>
      <c r="E387" s="162"/>
      <c r="F387" s="162"/>
      <c r="G387" s="141">
        <v>4123</v>
      </c>
      <c r="H387" s="141"/>
      <c r="I387" s="141"/>
      <c r="J387" s="120" t="s">
        <v>39</v>
      </c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1">
        <v>6300</v>
      </c>
      <c r="Y387" s="121"/>
      <c r="Z387" s="121"/>
      <c r="AA387" s="121"/>
      <c r="AB387" s="121"/>
      <c r="AC387" s="122"/>
      <c r="AD387" s="121">
        <v>5481.33</v>
      </c>
      <c r="AE387" s="121"/>
      <c r="AF387" s="121"/>
      <c r="AG387" s="121"/>
      <c r="AH387" s="121"/>
      <c r="AI387" s="122"/>
      <c r="AJ387" s="88">
        <f t="shared" si="19"/>
        <v>87.005238095238084</v>
      </c>
      <c r="AK387" s="89"/>
    </row>
    <row r="388" spans="1:37" ht="20.100000000000001" customHeight="1" x14ac:dyDescent="0.25">
      <c r="A388" s="145"/>
      <c r="B388" s="139"/>
      <c r="C388" s="140">
        <v>111</v>
      </c>
      <c r="D388" s="140"/>
      <c r="E388" s="102"/>
      <c r="F388" s="102"/>
      <c r="G388" s="141">
        <v>4126</v>
      </c>
      <c r="H388" s="141"/>
      <c r="I388" s="141"/>
      <c r="J388" s="120" t="s">
        <v>153</v>
      </c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1">
        <v>130400</v>
      </c>
      <c r="Y388" s="121"/>
      <c r="Z388" s="121"/>
      <c r="AA388" s="121"/>
      <c r="AB388" s="121"/>
      <c r="AC388" s="122"/>
      <c r="AD388" s="121">
        <v>130256.31</v>
      </c>
      <c r="AE388" s="121"/>
      <c r="AF388" s="121"/>
      <c r="AG388" s="121"/>
      <c r="AH388" s="121"/>
      <c r="AI388" s="122"/>
      <c r="AJ388" s="88">
        <f t="shared" si="19"/>
        <v>99.889808282208591</v>
      </c>
      <c r="AK388" s="89"/>
    </row>
    <row r="389" spans="1:37" ht="20.100000000000001" customHeight="1" x14ac:dyDescent="0.25">
      <c r="A389" s="171"/>
      <c r="B389" s="172"/>
      <c r="C389" s="147"/>
      <c r="D389" s="147"/>
      <c r="E389" s="214">
        <v>413</v>
      </c>
      <c r="F389" s="215"/>
      <c r="G389" s="103" t="s">
        <v>43</v>
      </c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83">
        <f>SUM(X390:AC391)</f>
        <v>12400</v>
      </c>
      <c r="Y389" s="84"/>
      <c r="Z389" s="84"/>
      <c r="AA389" s="84"/>
      <c r="AB389" s="84"/>
      <c r="AC389" s="85"/>
      <c r="AD389" s="83">
        <f>SUM(AD390:AI391)</f>
        <v>6613.04</v>
      </c>
      <c r="AE389" s="84"/>
      <c r="AF389" s="84"/>
      <c r="AG389" s="84"/>
      <c r="AH389" s="84"/>
      <c r="AI389" s="85"/>
      <c r="AJ389" s="86">
        <f t="shared" si="19"/>
        <v>53.330967741935488</v>
      </c>
      <c r="AK389" s="87"/>
    </row>
    <row r="390" spans="1:37" ht="20.100000000000001" customHeight="1" x14ac:dyDescent="0.25">
      <c r="A390" s="218"/>
      <c r="B390" s="219"/>
      <c r="C390" s="140">
        <v>111</v>
      </c>
      <c r="D390" s="140"/>
      <c r="E390" s="220"/>
      <c r="F390" s="221"/>
      <c r="G390" s="141">
        <v>4131</v>
      </c>
      <c r="H390" s="141"/>
      <c r="I390" s="141"/>
      <c r="J390" s="120" t="s">
        <v>44</v>
      </c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1">
        <v>11000</v>
      </c>
      <c r="Y390" s="121"/>
      <c r="Z390" s="121"/>
      <c r="AA390" s="121"/>
      <c r="AB390" s="121"/>
      <c r="AC390" s="122"/>
      <c r="AD390" s="121">
        <v>5607.04</v>
      </c>
      <c r="AE390" s="121"/>
      <c r="AF390" s="121"/>
      <c r="AG390" s="121"/>
      <c r="AH390" s="121"/>
      <c r="AI390" s="122"/>
      <c r="AJ390" s="88">
        <f t="shared" si="19"/>
        <v>50.973090909090914</v>
      </c>
      <c r="AK390" s="89"/>
    </row>
    <row r="391" spans="1:37" ht="20.100000000000001" customHeight="1" x14ac:dyDescent="0.25">
      <c r="A391" s="218"/>
      <c r="B391" s="219"/>
      <c r="C391" s="104">
        <v>111</v>
      </c>
      <c r="D391" s="104"/>
      <c r="E391" s="220"/>
      <c r="F391" s="221"/>
      <c r="G391" s="139">
        <v>4133</v>
      </c>
      <c r="H391" s="139"/>
      <c r="I391" s="139"/>
      <c r="J391" s="244" t="s">
        <v>45</v>
      </c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90">
        <v>1400</v>
      </c>
      <c r="Y391" s="90"/>
      <c r="Z391" s="90"/>
      <c r="AA391" s="90"/>
      <c r="AB391" s="90"/>
      <c r="AC391" s="91"/>
      <c r="AD391" s="90">
        <v>1006</v>
      </c>
      <c r="AE391" s="90"/>
      <c r="AF391" s="90"/>
      <c r="AG391" s="90"/>
      <c r="AH391" s="90"/>
      <c r="AI391" s="91"/>
      <c r="AJ391" s="233">
        <f t="shared" si="19"/>
        <v>71.857142857142847</v>
      </c>
      <c r="AK391" s="234"/>
    </row>
    <row r="392" spans="1:37" ht="20.100000000000001" customHeight="1" x14ac:dyDescent="0.25">
      <c r="A392" s="142"/>
      <c r="B392" s="143"/>
      <c r="C392" s="147"/>
      <c r="D392" s="147"/>
      <c r="E392" s="101">
        <v>414</v>
      </c>
      <c r="F392" s="101"/>
      <c r="G392" s="103" t="s">
        <v>48</v>
      </c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83">
        <f>SUM(X393:X397)</f>
        <v>28000</v>
      </c>
      <c r="Y392" s="84"/>
      <c r="Z392" s="84"/>
      <c r="AA392" s="84"/>
      <c r="AB392" s="84"/>
      <c r="AC392" s="85"/>
      <c r="AD392" s="83">
        <f>SUM(AD393:AD397)</f>
        <v>14137.13</v>
      </c>
      <c r="AE392" s="84"/>
      <c r="AF392" s="84"/>
      <c r="AG392" s="84"/>
      <c r="AH392" s="84"/>
      <c r="AI392" s="85"/>
      <c r="AJ392" s="86">
        <f t="shared" si="19"/>
        <v>50.489750000000001</v>
      </c>
      <c r="AK392" s="87"/>
    </row>
    <row r="393" spans="1:37" ht="20.100000000000001" customHeight="1" x14ac:dyDescent="0.25">
      <c r="A393" s="144"/>
      <c r="B393" s="141"/>
      <c r="C393" s="140">
        <v>111</v>
      </c>
      <c r="D393" s="140"/>
      <c r="E393" s="162"/>
      <c r="F393" s="162"/>
      <c r="G393" s="141">
        <v>4141</v>
      </c>
      <c r="H393" s="141"/>
      <c r="I393" s="141"/>
      <c r="J393" s="120" t="s">
        <v>49</v>
      </c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1">
        <v>5000</v>
      </c>
      <c r="Y393" s="121"/>
      <c r="Z393" s="121"/>
      <c r="AA393" s="121"/>
      <c r="AB393" s="121"/>
      <c r="AC393" s="122"/>
      <c r="AD393" s="121">
        <v>90</v>
      </c>
      <c r="AE393" s="121"/>
      <c r="AF393" s="121"/>
      <c r="AG393" s="121"/>
      <c r="AH393" s="121"/>
      <c r="AI393" s="122"/>
      <c r="AJ393" s="88">
        <f t="shared" si="19"/>
        <v>1.7999999999999998</v>
      </c>
      <c r="AK393" s="89"/>
    </row>
    <row r="394" spans="1:37" ht="20.100000000000001" customHeight="1" x14ac:dyDescent="0.25">
      <c r="A394" s="144"/>
      <c r="B394" s="141"/>
      <c r="C394" s="140">
        <v>111</v>
      </c>
      <c r="D394" s="140"/>
      <c r="E394" s="162"/>
      <c r="F394" s="162"/>
      <c r="G394" s="141">
        <v>4142</v>
      </c>
      <c r="H394" s="141"/>
      <c r="I394" s="141"/>
      <c r="J394" s="208" t="s">
        <v>50</v>
      </c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121">
        <v>5000</v>
      </c>
      <c r="Y394" s="121"/>
      <c r="Z394" s="121"/>
      <c r="AA394" s="121"/>
      <c r="AB394" s="121"/>
      <c r="AC394" s="122"/>
      <c r="AD394" s="121">
        <v>4912.3599999999997</v>
      </c>
      <c r="AE394" s="121"/>
      <c r="AF394" s="121"/>
      <c r="AG394" s="121"/>
      <c r="AH394" s="121"/>
      <c r="AI394" s="122"/>
      <c r="AJ394" s="88">
        <f t="shared" si="19"/>
        <v>98.247199999999992</v>
      </c>
      <c r="AK394" s="89"/>
    </row>
    <row r="395" spans="1:37" ht="20.100000000000001" customHeight="1" x14ac:dyDescent="0.25">
      <c r="A395" s="144"/>
      <c r="B395" s="141"/>
      <c r="C395" s="140">
        <v>460</v>
      </c>
      <c r="D395" s="140"/>
      <c r="E395" s="162"/>
      <c r="F395" s="162"/>
      <c r="G395" s="141">
        <v>4143</v>
      </c>
      <c r="H395" s="141"/>
      <c r="I395" s="141"/>
      <c r="J395" s="120" t="s">
        <v>51</v>
      </c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1">
        <v>2000</v>
      </c>
      <c r="Y395" s="121"/>
      <c r="Z395" s="121"/>
      <c r="AA395" s="121"/>
      <c r="AB395" s="121"/>
      <c r="AC395" s="122"/>
      <c r="AD395" s="121">
        <v>1918.91</v>
      </c>
      <c r="AE395" s="121"/>
      <c r="AF395" s="121"/>
      <c r="AG395" s="121"/>
      <c r="AH395" s="121"/>
      <c r="AI395" s="122"/>
      <c r="AJ395" s="88">
        <f t="shared" si="19"/>
        <v>95.94550000000001</v>
      </c>
      <c r="AK395" s="89"/>
    </row>
    <row r="396" spans="1:37" ht="20.100000000000001" customHeight="1" x14ac:dyDescent="0.25">
      <c r="A396" s="145"/>
      <c r="B396" s="139"/>
      <c r="C396" s="140">
        <v>111</v>
      </c>
      <c r="D396" s="140"/>
      <c r="E396" s="102"/>
      <c r="F396" s="102"/>
      <c r="G396" s="141">
        <v>4148</v>
      </c>
      <c r="H396" s="141"/>
      <c r="I396" s="141"/>
      <c r="J396" s="120" t="s">
        <v>55</v>
      </c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1">
        <v>1000</v>
      </c>
      <c r="Y396" s="121"/>
      <c r="Z396" s="121"/>
      <c r="AA396" s="121"/>
      <c r="AB396" s="121"/>
      <c r="AC396" s="122"/>
      <c r="AD396" s="121">
        <v>0</v>
      </c>
      <c r="AE396" s="121"/>
      <c r="AF396" s="121"/>
      <c r="AG396" s="121"/>
      <c r="AH396" s="121"/>
      <c r="AI396" s="122"/>
      <c r="AJ396" s="88">
        <f>AD396/X396*100</f>
        <v>0</v>
      </c>
      <c r="AK396" s="89"/>
    </row>
    <row r="397" spans="1:37" ht="20.100000000000001" customHeight="1" x14ac:dyDescent="0.25">
      <c r="A397" s="146"/>
      <c r="B397" s="138"/>
      <c r="C397" s="137">
        <v>111</v>
      </c>
      <c r="D397" s="137"/>
      <c r="E397" s="163"/>
      <c r="F397" s="163"/>
      <c r="G397" s="138">
        <v>4149</v>
      </c>
      <c r="H397" s="138"/>
      <c r="I397" s="138"/>
      <c r="J397" s="105" t="s">
        <v>56</v>
      </c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6">
        <v>15000</v>
      </c>
      <c r="Y397" s="106"/>
      <c r="Z397" s="106"/>
      <c r="AA397" s="106"/>
      <c r="AB397" s="106"/>
      <c r="AC397" s="107"/>
      <c r="AD397" s="106">
        <v>7215.86</v>
      </c>
      <c r="AE397" s="106"/>
      <c r="AF397" s="106"/>
      <c r="AG397" s="106"/>
      <c r="AH397" s="106"/>
      <c r="AI397" s="107"/>
      <c r="AJ397" s="88">
        <f t="shared" si="19"/>
        <v>48.105733333333333</v>
      </c>
      <c r="AK397" s="89"/>
    </row>
    <row r="398" spans="1:37" ht="20.100000000000001" customHeight="1" x14ac:dyDescent="0.25">
      <c r="A398" s="142"/>
      <c r="B398" s="143"/>
      <c r="C398" s="147"/>
      <c r="D398" s="147"/>
      <c r="E398" s="101">
        <v>419</v>
      </c>
      <c r="F398" s="101"/>
      <c r="G398" s="103" t="s">
        <v>65</v>
      </c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83">
        <f>SUM(X399:X399)</f>
        <v>7000</v>
      </c>
      <c r="Y398" s="84"/>
      <c r="Z398" s="84"/>
      <c r="AA398" s="84"/>
      <c r="AB398" s="84"/>
      <c r="AC398" s="85"/>
      <c r="AD398" s="83">
        <f>SUM(AD399:AD399)</f>
        <v>3016.57</v>
      </c>
      <c r="AE398" s="84"/>
      <c r="AF398" s="84"/>
      <c r="AG398" s="84"/>
      <c r="AH398" s="84"/>
      <c r="AI398" s="85"/>
      <c r="AJ398" s="86">
        <f t="shared" si="19"/>
        <v>43.093857142857146</v>
      </c>
      <c r="AK398" s="87"/>
    </row>
    <row r="399" spans="1:37" ht="20.100000000000001" customHeight="1" x14ac:dyDescent="0.25">
      <c r="A399" s="145"/>
      <c r="B399" s="139"/>
      <c r="C399" s="104">
        <v>111</v>
      </c>
      <c r="D399" s="104"/>
      <c r="E399" s="102"/>
      <c r="F399" s="102"/>
      <c r="G399" s="139">
        <v>4191</v>
      </c>
      <c r="H399" s="139"/>
      <c r="I399" s="139"/>
      <c r="J399" s="300" t="s">
        <v>154</v>
      </c>
      <c r="K399" s="300"/>
      <c r="L399" s="300"/>
      <c r="M399" s="300"/>
      <c r="N399" s="300"/>
      <c r="O399" s="300"/>
      <c r="P399" s="300"/>
      <c r="Q399" s="300"/>
      <c r="R399" s="300"/>
      <c r="S399" s="300"/>
      <c r="T399" s="300"/>
      <c r="U399" s="300"/>
      <c r="V399" s="300"/>
      <c r="W399" s="300"/>
      <c r="X399" s="90">
        <v>7000</v>
      </c>
      <c r="Y399" s="90"/>
      <c r="Z399" s="90"/>
      <c r="AA399" s="90"/>
      <c r="AB399" s="90"/>
      <c r="AC399" s="91"/>
      <c r="AD399" s="90">
        <v>3016.57</v>
      </c>
      <c r="AE399" s="90"/>
      <c r="AF399" s="90"/>
      <c r="AG399" s="90"/>
      <c r="AH399" s="90"/>
      <c r="AI399" s="91"/>
      <c r="AJ399" s="88">
        <f t="shared" si="19"/>
        <v>43.093857142857146</v>
      </c>
      <c r="AK399" s="89"/>
    </row>
    <row r="400" spans="1:37" ht="39.950000000000003" customHeight="1" x14ac:dyDescent="0.25">
      <c r="A400" s="142"/>
      <c r="B400" s="143"/>
      <c r="C400" s="147"/>
      <c r="D400" s="147"/>
      <c r="E400" s="101">
        <v>431</v>
      </c>
      <c r="F400" s="101"/>
      <c r="G400" s="236" t="s">
        <v>69</v>
      </c>
      <c r="H400" s="237"/>
      <c r="I400" s="237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8"/>
      <c r="X400" s="83">
        <f>SUM(X401:AC402)</f>
        <v>564000</v>
      </c>
      <c r="Y400" s="84"/>
      <c r="Z400" s="84"/>
      <c r="AA400" s="84"/>
      <c r="AB400" s="84"/>
      <c r="AC400" s="85"/>
      <c r="AD400" s="83">
        <f>SUM(AD401:AI402)</f>
        <v>562842.82999999996</v>
      </c>
      <c r="AE400" s="84"/>
      <c r="AF400" s="84"/>
      <c r="AG400" s="84"/>
      <c r="AH400" s="84"/>
      <c r="AI400" s="85"/>
      <c r="AJ400" s="86">
        <f t="shared" si="19"/>
        <v>99.79482801418439</v>
      </c>
      <c r="AK400" s="87"/>
    </row>
    <row r="401" spans="1:37" ht="39.950000000000003" customHeight="1" x14ac:dyDescent="0.25">
      <c r="A401" s="464"/>
      <c r="B401" s="239"/>
      <c r="C401" s="140">
        <v>180</v>
      </c>
      <c r="D401" s="140"/>
      <c r="E401" s="444"/>
      <c r="F401" s="444"/>
      <c r="G401" s="141">
        <v>4315</v>
      </c>
      <c r="H401" s="141"/>
      <c r="I401" s="141"/>
      <c r="J401" s="175" t="s">
        <v>72</v>
      </c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21">
        <v>515000</v>
      </c>
      <c r="Y401" s="121"/>
      <c r="Z401" s="121"/>
      <c r="AA401" s="121"/>
      <c r="AB401" s="121"/>
      <c r="AC401" s="122"/>
      <c r="AD401" s="121">
        <v>514504.2</v>
      </c>
      <c r="AE401" s="121"/>
      <c r="AF401" s="121"/>
      <c r="AG401" s="121"/>
      <c r="AH401" s="121"/>
      <c r="AI401" s="122"/>
      <c r="AJ401" s="88">
        <f t="shared" si="19"/>
        <v>99.903728155339806</v>
      </c>
      <c r="AK401" s="89"/>
    </row>
    <row r="402" spans="1:37" ht="20.100000000000001" customHeight="1" x14ac:dyDescent="0.25">
      <c r="A402" s="144"/>
      <c r="B402" s="141"/>
      <c r="C402" s="290">
        <v>111</v>
      </c>
      <c r="D402" s="290"/>
      <c r="E402" s="162"/>
      <c r="F402" s="162"/>
      <c r="G402" s="141">
        <v>4318</v>
      </c>
      <c r="H402" s="141"/>
      <c r="I402" s="141"/>
      <c r="J402" s="120" t="s">
        <v>74</v>
      </c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1">
        <v>49000</v>
      </c>
      <c r="Y402" s="121"/>
      <c r="Z402" s="121"/>
      <c r="AA402" s="121"/>
      <c r="AB402" s="121"/>
      <c r="AC402" s="122"/>
      <c r="AD402" s="121">
        <v>48338.63</v>
      </c>
      <c r="AE402" s="121"/>
      <c r="AF402" s="121"/>
      <c r="AG402" s="121"/>
      <c r="AH402" s="121"/>
      <c r="AI402" s="122"/>
      <c r="AJ402" s="88">
        <f t="shared" si="19"/>
        <v>98.650265306122435</v>
      </c>
      <c r="AK402" s="89"/>
    </row>
    <row r="403" spans="1:37" ht="20.100000000000001" customHeight="1" x14ac:dyDescent="0.25">
      <c r="A403" s="200">
        <v>7</v>
      </c>
      <c r="B403" s="201"/>
      <c r="C403" s="204" t="s">
        <v>94</v>
      </c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148">
        <f>X380+X386+X389+X392+X400+X398</f>
        <v>948900</v>
      </c>
      <c r="Y403" s="149"/>
      <c r="Z403" s="149"/>
      <c r="AA403" s="149"/>
      <c r="AB403" s="149"/>
      <c r="AC403" s="150"/>
      <c r="AD403" s="148">
        <f>AD380+AD386+AD389+AD392+AD400+AD398</f>
        <v>914360.67999999982</v>
      </c>
      <c r="AE403" s="149"/>
      <c r="AF403" s="149"/>
      <c r="AG403" s="149"/>
      <c r="AH403" s="149"/>
      <c r="AI403" s="150"/>
      <c r="AJ403" s="154">
        <f t="shared" si="19"/>
        <v>96.360067446517007</v>
      </c>
      <c r="AK403" s="155"/>
    </row>
    <row r="404" spans="1:37" ht="20.100000000000001" customHeight="1" x14ac:dyDescent="0.25">
      <c r="A404" s="202"/>
      <c r="B404" s="203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151"/>
      <c r="Y404" s="152"/>
      <c r="Z404" s="152"/>
      <c r="AA404" s="152"/>
      <c r="AB404" s="152"/>
      <c r="AC404" s="153"/>
      <c r="AD404" s="151"/>
      <c r="AE404" s="152"/>
      <c r="AF404" s="152"/>
      <c r="AG404" s="152"/>
      <c r="AH404" s="152"/>
      <c r="AI404" s="153"/>
      <c r="AJ404" s="156" t="e">
        <f t="shared" si="19"/>
        <v>#DIV/0!</v>
      </c>
      <c r="AK404" s="157"/>
    </row>
    <row r="422" spans="1:37" ht="0.75" customHeight="1" x14ac:dyDescent="0.25"/>
    <row r="423" spans="1:37" ht="18" customHeight="1" x14ac:dyDescent="0.25">
      <c r="A423" s="196" t="s">
        <v>89</v>
      </c>
      <c r="B423" s="197"/>
      <c r="C423" s="197" t="s">
        <v>90</v>
      </c>
      <c r="D423" s="197"/>
      <c r="E423" s="164" t="s">
        <v>91</v>
      </c>
      <c r="F423" s="164"/>
      <c r="G423" s="197" t="s">
        <v>91</v>
      </c>
      <c r="H423" s="197"/>
      <c r="I423" s="197" t="s">
        <v>92</v>
      </c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 t="s">
        <v>201</v>
      </c>
      <c r="Y423" s="197"/>
      <c r="Z423" s="197"/>
      <c r="AA423" s="197"/>
      <c r="AB423" s="197"/>
      <c r="AC423" s="206"/>
      <c r="AD423" s="197" t="s">
        <v>200</v>
      </c>
      <c r="AE423" s="197"/>
      <c r="AF423" s="197"/>
      <c r="AG423" s="197"/>
      <c r="AH423" s="197"/>
      <c r="AI423" s="206"/>
      <c r="AJ423" s="158" t="s">
        <v>122</v>
      </c>
      <c r="AK423" s="159"/>
    </row>
    <row r="424" spans="1:37" ht="18" customHeight="1" x14ac:dyDescent="0.25">
      <c r="A424" s="198"/>
      <c r="B424" s="199"/>
      <c r="C424" s="199"/>
      <c r="D424" s="199"/>
      <c r="E424" s="165"/>
      <c r="F424" s="165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  <c r="T424" s="199"/>
      <c r="U424" s="199"/>
      <c r="V424" s="199"/>
      <c r="W424" s="199"/>
      <c r="X424" s="199"/>
      <c r="Y424" s="199"/>
      <c r="Z424" s="199"/>
      <c r="AA424" s="199"/>
      <c r="AB424" s="199"/>
      <c r="AC424" s="207"/>
      <c r="AD424" s="199"/>
      <c r="AE424" s="199"/>
      <c r="AF424" s="199"/>
      <c r="AG424" s="199"/>
      <c r="AH424" s="199"/>
      <c r="AI424" s="207"/>
      <c r="AJ424" s="160"/>
      <c r="AK424" s="161"/>
    </row>
    <row r="425" spans="1:37" ht="18" customHeight="1" x14ac:dyDescent="0.25">
      <c r="A425" s="166">
        <v>8</v>
      </c>
      <c r="B425" s="167"/>
      <c r="C425" s="187" t="s">
        <v>96</v>
      </c>
      <c r="D425" s="188"/>
      <c r="E425" s="188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88"/>
      <c r="AG425" s="188"/>
      <c r="AH425" s="188"/>
      <c r="AI425" s="188"/>
      <c r="AJ425" s="188"/>
      <c r="AK425" s="189"/>
    </row>
    <row r="426" spans="1:37" ht="18" customHeight="1" x14ac:dyDescent="0.25">
      <c r="A426" s="168"/>
      <c r="B426" s="169"/>
      <c r="C426" s="190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2"/>
    </row>
    <row r="427" spans="1:37" ht="20.100000000000001" customHeight="1" x14ac:dyDescent="0.25">
      <c r="A427" s="142"/>
      <c r="B427" s="143"/>
      <c r="C427" s="147"/>
      <c r="D427" s="147"/>
      <c r="E427" s="101">
        <v>411</v>
      </c>
      <c r="F427" s="101"/>
      <c r="G427" s="170" t="s">
        <v>32</v>
      </c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/>
      <c r="S427" s="170"/>
      <c r="T427" s="170"/>
      <c r="U427" s="170"/>
      <c r="V427" s="170"/>
      <c r="W427" s="170"/>
      <c r="X427" s="83">
        <f>SUM(X428:X432)</f>
        <v>206550</v>
      </c>
      <c r="Y427" s="84"/>
      <c r="Z427" s="84"/>
      <c r="AA427" s="84"/>
      <c r="AB427" s="84"/>
      <c r="AC427" s="85"/>
      <c r="AD427" s="83">
        <f>SUM(AD428:AD432)</f>
        <v>175226.53999999998</v>
      </c>
      <c r="AE427" s="84"/>
      <c r="AF427" s="84"/>
      <c r="AG427" s="84"/>
      <c r="AH427" s="84"/>
      <c r="AI427" s="85"/>
      <c r="AJ427" s="86">
        <f>AD427/X427*100</f>
        <v>84.834926167998049</v>
      </c>
      <c r="AK427" s="87"/>
    </row>
    <row r="428" spans="1:37" ht="20.100000000000001" customHeight="1" x14ac:dyDescent="0.25">
      <c r="A428" s="144"/>
      <c r="B428" s="141"/>
      <c r="C428" s="140">
        <v>112</v>
      </c>
      <c r="D428" s="140"/>
      <c r="E428" s="162"/>
      <c r="F428" s="162"/>
      <c r="G428" s="141">
        <v>4111</v>
      </c>
      <c r="H428" s="141"/>
      <c r="I428" s="141"/>
      <c r="J428" s="120" t="s">
        <v>33</v>
      </c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1">
        <v>125550</v>
      </c>
      <c r="Y428" s="121"/>
      <c r="Z428" s="121"/>
      <c r="AA428" s="121"/>
      <c r="AB428" s="121"/>
      <c r="AC428" s="122"/>
      <c r="AD428" s="121">
        <v>106497.89</v>
      </c>
      <c r="AE428" s="121"/>
      <c r="AF428" s="121"/>
      <c r="AG428" s="121"/>
      <c r="AH428" s="121"/>
      <c r="AI428" s="122"/>
      <c r="AJ428" s="88">
        <f t="shared" ref="AJ428:AJ464" si="20">AD428/X428*100</f>
        <v>84.825081640780567</v>
      </c>
      <c r="AK428" s="89"/>
    </row>
    <row r="429" spans="1:37" ht="20.100000000000001" customHeight="1" x14ac:dyDescent="0.25">
      <c r="A429" s="144"/>
      <c r="B429" s="141"/>
      <c r="C429" s="140">
        <v>112</v>
      </c>
      <c r="D429" s="140"/>
      <c r="E429" s="162"/>
      <c r="F429" s="162"/>
      <c r="G429" s="141">
        <v>4112</v>
      </c>
      <c r="H429" s="141"/>
      <c r="I429" s="141"/>
      <c r="J429" s="208" t="s">
        <v>34</v>
      </c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121">
        <v>17100</v>
      </c>
      <c r="Y429" s="121"/>
      <c r="Z429" s="121"/>
      <c r="AA429" s="121"/>
      <c r="AB429" s="121"/>
      <c r="AC429" s="122"/>
      <c r="AD429" s="121">
        <v>14071.12</v>
      </c>
      <c r="AE429" s="121"/>
      <c r="AF429" s="121"/>
      <c r="AG429" s="121"/>
      <c r="AH429" s="121"/>
      <c r="AI429" s="122"/>
      <c r="AJ429" s="88">
        <f t="shared" si="20"/>
        <v>82.287251461988305</v>
      </c>
      <c r="AK429" s="89"/>
    </row>
    <row r="430" spans="1:37" ht="20.100000000000001" customHeight="1" x14ac:dyDescent="0.25">
      <c r="A430" s="144"/>
      <c r="B430" s="141"/>
      <c r="C430" s="140">
        <v>112</v>
      </c>
      <c r="D430" s="140"/>
      <c r="E430" s="162"/>
      <c r="F430" s="162"/>
      <c r="G430" s="141">
        <v>4113</v>
      </c>
      <c r="H430" s="141"/>
      <c r="I430" s="141"/>
      <c r="J430" s="120" t="s">
        <v>35</v>
      </c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1">
        <v>43800</v>
      </c>
      <c r="Y430" s="121"/>
      <c r="Z430" s="121"/>
      <c r="AA430" s="121"/>
      <c r="AB430" s="121"/>
      <c r="AC430" s="122"/>
      <c r="AD430" s="121">
        <v>37525.870000000003</v>
      </c>
      <c r="AE430" s="121"/>
      <c r="AF430" s="121"/>
      <c r="AG430" s="121"/>
      <c r="AH430" s="121"/>
      <c r="AI430" s="122"/>
      <c r="AJ430" s="88">
        <f t="shared" si="20"/>
        <v>85.675502283105033</v>
      </c>
      <c r="AK430" s="89"/>
    </row>
    <row r="431" spans="1:37" ht="20.100000000000001" customHeight="1" x14ac:dyDescent="0.25">
      <c r="A431" s="144"/>
      <c r="B431" s="141"/>
      <c r="C431" s="140">
        <v>112</v>
      </c>
      <c r="D431" s="140"/>
      <c r="E431" s="162"/>
      <c r="F431" s="162"/>
      <c r="G431" s="141">
        <v>4114</v>
      </c>
      <c r="H431" s="141"/>
      <c r="I431" s="141"/>
      <c r="J431" s="120" t="s">
        <v>36</v>
      </c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1">
        <v>17200</v>
      </c>
      <c r="Y431" s="121"/>
      <c r="Z431" s="121"/>
      <c r="AA431" s="121"/>
      <c r="AB431" s="121"/>
      <c r="AC431" s="122"/>
      <c r="AD431" s="121">
        <v>15020.3</v>
      </c>
      <c r="AE431" s="121"/>
      <c r="AF431" s="121"/>
      <c r="AG431" s="121"/>
      <c r="AH431" s="121"/>
      <c r="AI431" s="122"/>
      <c r="AJ431" s="88">
        <f t="shared" si="20"/>
        <v>87.327325581395343</v>
      </c>
      <c r="AK431" s="89"/>
    </row>
    <row r="432" spans="1:37" ht="20.100000000000001" customHeight="1" x14ac:dyDescent="0.25">
      <c r="A432" s="146"/>
      <c r="B432" s="138"/>
      <c r="C432" s="137">
        <v>112</v>
      </c>
      <c r="D432" s="137"/>
      <c r="E432" s="163"/>
      <c r="F432" s="163"/>
      <c r="G432" s="138">
        <v>4115</v>
      </c>
      <c r="H432" s="138"/>
      <c r="I432" s="138"/>
      <c r="J432" s="105" t="s">
        <v>37</v>
      </c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6">
        <v>2900</v>
      </c>
      <c r="Y432" s="106"/>
      <c r="Z432" s="106"/>
      <c r="AA432" s="106"/>
      <c r="AB432" s="106"/>
      <c r="AC432" s="107"/>
      <c r="AD432" s="106">
        <v>2111.36</v>
      </c>
      <c r="AE432" s="106"/>
      <c r="AF432" s="106"/>
      <c r="AG432" s="106"/>
      <c r="AH432" s="106"/>
      <c r="AI432" s="107"/>
      <c r="AJ432" s="88">
        <f t="shared" si="20"/>
        <v>72.80551724137932</v>
      </c>
      <c r="AK432" s="89"/>
    </row>
    <row r="433" spans="1:37" ht="20.100000000000001" customHeight="1" x14ac:dyDescent="0.25">
      <c r="A433" s="142"/>
      <c r="B433" s="143"/>
      <c r="C433" s="147"/>
      <c r="D433" s="147"/>
      <c r="E433" s="101">
        <v>412</v>
      </c>
      <c r="F433" s="101"/>
      <c r="G433" s="103" t="s">
        <v>38</v>
      </c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83">
        <f>SUM(X434:X436)</f>
        <v>157100</v>
      </c>
      <c r="Y433" s="84"/>
      <c r="Z433" s="84"/>
      <c r="AA433" s="84"/>
      <c r="AB433" s="84"/>
      <c r="AC433" s="85"/>
      <c r="AD433" s="83">
        <f>SUM(AD434:AD436)</f>
        <v>116287.8</v>
      </c>
      <c r="AE433" s="84"/>
      <c r="AF433" s="84"/>
      <c r="AG433" s="84"/>
      <c r="AH433" s="84"/>
      <c r="AI433" s="85"/>
      <c r="AJ433" s="86">
        <f t="shared" si="20"/>
        <v>74.021514958625076</v>
      </c>
      <c r="AK433" s="87"/>
    </row>
    <row r="434" spans="1:37" ht="20.100000000000001" customHeight="1" x14ac:dyDescent="0.25">
      <c r="A434" s="144"/>
      <c r="B434" s="141"/>
      <c r="C434" s="140">
        <v>112</v>
      </c>
      <c r="D434" s="140"/>
      <c r="E434" s="162"/>
      <c r="F434" s="162"/>
      <c r="G434" s="141">
        <v>4123</v>
      </c>
      <c r="H434" s="141"/>
      <c r="I434" s="141"/>
      <c r="J434" s="120" t="s">
        <v>39</v>
      </c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1">
        <v>8100</v>
      </c>
      <c r="Y434" s="121"/>
      <c r="Z434" s="121"/>
      <c r="AA434" s="121"/>
      <c r="AB434" s="121"/>
      <c r="AC434" s="122"/>
      <c r="AD434" s="121">
        <v>6627.42</v>
      </c>
      <c r="AE434" s="121"/>
      <c r="AF434" s="121"/>
      <c r="AG434" s="121"/>
      <c r="AH434" s="121"/>
      <c r="AI434" s="122"/>
      <c r="AJ434" s="88">
        <f t="shared" si="20"/>
        <v>81.820000000000007</v>
      </c>
      <c r="AK434" s="89"/>
    </row>
    <row r="435" spans="1:37" ht="20.100000000000001" customHeight="1" x14ac:dyDescent="0.25">
      <c r="A435" s="145"/>
      <c r="B435" s="139"/>
      <c r="C435" s="140">
        <v>112</v>
      </c>
      <c r="D435" s="140"/>
      <c r="E435" s="102"/>
      <c r="F435" s="102"/>
      <c r="G435" s="141">
        <v>4125</v>
      </c>
      <c r="H435" s="141"/>
      <c r="I435" s="141"/>
      <c r="J435" s="120" t="s">
        <v>40</v>
      </c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1">
        <v>54000</v>
      </c>
      <c r="Y435" s="121"/>
      <c r="Z435" s="121"/>
      <c r="AA435" s="121"/>
      <c r="AB435" s="121"/>
      <c r="AC435" s="122"/>
      <c r="AD435" s="121">
        <v>15133.67</v>
      </c>
      <c r="AE435" s="121"/>
      <c r="AF435" s="121"/>
      <c r="AG435" s="121"/>
      <c r="AH435" s="121"/>
      <c r="AI435" s="122"/>
      <c r="AJ435" s="88">
        <f t="shared" si="20"/>
        <v>28.025314814814816</v>
      </c>
      <c r="AK435" s="89"/>
    </row>
    <row r="436" spans="1:37" ht="20.100000000000001" customHeight="1" x14ac:dyDescent="0.25">
      <c r="A436" s="146"/>
      <c r="B436" s="138"/>
      <c r="C436" s="137">
        <v>112</v>
      </c>
      <c r="D436" s="137"/>
      <c r="E436" s="163"/>
      <c r="F436" s="163"/>
      <c r="G436" s="138">
        <v>4127</v>
      </c>
      <c r="H436" s="138"/>
      <c r="I436" s="138"/>
      <c r="J436" s="222" t="s">
        <v>42</v>
      </c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106">
        <v>95000</v>
      </c>
      <c r="Y436" s="106"/>
      <c r="Z436" s="106"/>
      <c r="AA436" s="106"/>
      <c r="AB436" s="106"/>
      <c r="AC436" s="107"/>
      <c r="AD436" s="106">
        <v>94526.71</v>
      </c>
      <c r="AE436" s="106"/>
      <c r="AF436" s="106"/>
      <c r="AG436" s="106"/>
      <c r="AH436" s="106"/>
      <c r="AI436" s="107"/>
      <c r="AJ436" s="88">
        <f t="shared" si="20"/>
        <v>99.501800000000003</v>
      </c>
      <c r="AK436" s="89"/>
    </row>
    <row r="437" spans="1:37" ht="20.100000000000001" customHeight="1" x14ac:dyDescent="0.25">
      <c r="A437" s="142"/>
      <c r="B437" s="143"/>
      <c r="C437" s="147"/>
      <c r="D437" s="147"/>
      <c r="E437" s="101">
        <v>413</v>
      </c>
      <c r="F437" s="101"/>
      <c r="G437" s="103" t="s">
        <v>43</v>
      </c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83">
        <f>SUM(X438:X440)</f>
        <v>1258500</v>
      </c>
      <c r="Y437" s="84"/>
      <c r="Z437" s="84"/>
      <c r="AA437" s="84"/>
      <c r="AB437" s="84"/>
      <c r="AC437" s="85"/>
      <c r="AD437" s="83">
        <f>SUM(AD438:AD440)</f>
        <v>1257344.07</v>
      </c>
      <c r="AE437" s="84"/>
      <c r="AF437" s="84"/>
      <c r="AG437" s="84"/>
      <c r="AH437" s="84"/>
      <c r="AI437" s="85"/>
      <c r="AJ437" s="86">
        <f t="shared" si="20"/>
        <v>99.908150178784268</v>
      </c>
      <c r="AK437" s="87"/>
    </row>
    <row r="438" spans="1:37" ht="20.100000000000001" customHeight="1" x14ac:dyDescent="0.25">
      <c r="A438" s="144"/>
      <c r="B438" s="141"/>
      <c r="C438" s="140">
        <v>112</v>
      </c>
      <c r="D438" s="140"/>
      <c r="E438" s="162"/>
      <c r="F438" s="162"/>
      <c r="G438" s="141">
        <v>4131</v>
      </c>
      <c r="H438" s="141"/>
      <c r="I438" s="141"/>
      <c r="J438" s="120" t="s">
        <v>44</v>
      </c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1">
        <v>4500</v>
      </c>
      <c r="Y438" s="121"/>
      <c r="Z438" s="121"/>
      <c r="AA438" s="121"/>
      <c r="AB438" s="121"/>
      <c r="AC438" s="122"/>
      <c r="AD438" s="121">
        <v>4077.52</v>
      </c>
      <c r="AE438" s="121"/>
      <c r="AF438" s="121"/>
      <c r="AG438" s="121"/>
      <c r="AH438" s="121"/>
      <c r="AI438" s="122"/>
      <c r="AJ438" s="88">
        <f t="shared" si="20"/>
        <v>90.611555555555555</v>
      </c>
      <c r="AK438" s="89"/>
    </row>
    <row r="439" spans="1:37" ht="20.100000000000001" customHeight="1" x14ac:dyDescent="0.25">
      <c r="A439" s="145"/>
      <c r="B439" s="139"/>
      <c r="C439" s="140">
        <v>112</v>
      </c>
      <c r="D439" s="140"/>
      <c r="E439" s="102"/>
      <c r="F439" s="102"/>
      <c r="G439" s="141">
        <v>4133</v>
      </c>
      <c r="H439" s="141"/>
      <c r="I439" s="141"/>
      <c r="J439" s="208" t="s">
        <v>45</v>
      </c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121">
        <v>1000</v>
      </c>
      <c r="Y439" s="121"/>
      <c r="Z439" s="121"/>
      <c r="AA439" s="121"/>
      <c r="AB439" s="121"/>
      <c r="AC439" s="122"/>
      <c r="AD439" s="121">
        <v>380</v>
      </c>
      <c r="AE439" s="121"/>
      <c r="AF439" s="121"/>
      <c r="AG439" s="121"/>
      <c r="AH439" s="121"/>
      <c r="AI439" s="122"/>
      <c r="AJ439" s="88">
        <f t="shared" si="20"/>
        <v>38</v>
      </c>
      <c r="AK439" s="89"/>
    </row>
    <row r="440" spans="1:37" ht="20.100000000000001" customHeight="1" x14ac:dyDescent="0.25">
      <c r="A440" s="146"/>
      <c r="B440" s="138"/>
      <c r="C440" s="556">
        <v>640</v>
      </c>
      <c r="D440" s="556"/>
      <c r="E440" s="163"/>
      <c r="F440" s="163"/>
      <c r="G440" s="530">
        <v>4134</v>
      </c>
      <c r="H440" s="530"/>
      <c r="I440" s="530"/>
      <c r="J440" s="527" t="s">
        <v>46</v>
      </c>
      <c r="K440" s="527"/>
      <c r="L440" s="527"/>
      <c r="M440" s="527"/>
      <c r="N440" s="527"/>
      <c r="O440" s="527"/>
      <c r="P440" s="527"/>
      <c r="Q440" s="527"/>
      <c r="R440" s="527"/>
      <c r="S440" s="527"/>
      <c r="T440" s="527"/>
      <c r="U440" s="527"/>
      <c r="V440" s="527"/>
      <c r="W440" s="527"/>
      <c r="X440" s="531">
        <v>1253000</v>
      </c>
      <c r="Y440" s="531"/>
      <c r="Z440" s="531"/>
      <c r="AA440" s="531"/>
      <c r="AB440" s="531"/>
      <c r="AC440" s="532"/>
      <c r="AD440" s="531">
        <v>1252886.55</v>
      </c>
      <c r="AE440" s="531"/>
      <c r="AF440" s="531"/>
      <c r="AG440" s="531"/>
      <c r="AH440" s="531"/>
      <c r="AI440" s="532"/>
      <c r="AJ440" s="88">
        <f t="shared" si="20"/>
        <v>99.990945730247404</v>
      </c>
      <c r="AK440" s="89"/>
    </row>
    <row r="441" spans="1:37" ht="20.100000000000001" customHeight="1" x14ac:dyDescent="0.25">
      <c r="A441" s="142"/>
      <c r="B441" s="143"/>
      <c r="C441" s="147"/>
      <c r="D441" s="147"/>
      <c r="E441" s="101">
        <v>414</v>
      </c>
      <c r="F441" s="101"/>
      <c r="G441" s="103" t="s">
        <v>48</v>
      </c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83">
        <f>SUM(X442:AC446)</f>
        <v>71600</v>
      </c>
      <c r="Y441" s="84"/>
      <c r="Z441" s="84"/>
      <c r="AA441" s="84"/>
      <c r="AB441" s="84"/>
      <c r="AC441" s="85"/>
      <c r="AD441" s="83">
        <f>SUM(AD442:AI446)</f>
        <v>67979.81</v>
      </c>
      <c r="AE441" s="84"/>
      <c r="AF441" s="84"/>
      <c r="AG441" s="84"/>
      <c r="AH441" s="84"/>
      <c r="AI441" s="85"/>
      <c r="AJ441" s="86">
        <f t="shared" si="20"/>
        <v>94.943868715083795</v>
      </c>
      <c r="AK441" s="87"/>
    </row>
    <row r="442" spans="1:37" ht="20.100000000000001" customHeight="1" x14ac:dyDescent="0.25">
      <c r="A442" s="144"/>
      <c r="B442" s="141"/>
      <c r="C442" s="140">
        <v>112</v>
      </c>
      <c r="D442" s="140"/>
      <c r="E442" s="162"/>
      <c r="F442" s="162"/>
      <c r="G442" s="141">
        <v>4141</v>
      </c>
      <c r="H442" s="141"/>
      <c r="I442" s="141"/>
      <c r="J442" s="120" t="s">
        <v>49</v>
      </c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1">
        <v>2000</v>
      </c>
      <c r="Y442" s="121"/>
      <c r="Z442" s="121"/>
      <c r="AA442" s="121"/>
      <c r="AB442" s="121"/>
      <c r="AC442" s="122"/>
      <c r="AD442" s="121">
        <v>176.22</v>
      </c>
      <c r="AE442" s="121"/>
      <c r="AF442" s="121"/>
      <c r="AG442" s="121"/>
      <c r="AH442" s="121"/>
      <c r="AI442" s="122"/>
      <c r="AJ442" s="88">
        <f t="shared" si="20"/>
        <v>8.8109999999999999</v>
      </c>
      <c r="AK442" s="89"/>
    </row>
    <row r="443" spans="1:37" ht="20.100000000000001" customHeight="1" x14ac:dyDescent="0.25">
      <c r="A443" s="144"/>
      <c r="B443" s="141"/>
      <c r="C443" s="140">
        <v>112</v>
      </c>
      <c r="D443" s="140"/>
      <c r="E443" s="162"/>
      <c r="F443" s="162"/>
      <c r="G443" s="141">
        <v>4143</v>
      </c>
      <c r="H443" s="141"/>
      <c r="I443" s="141"/>
      <c r="J443" s="120" t="s">
        <v>51</v>
      </c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1">
        <v>1600</v>
      </c>
      <c r="Y443" s="121"/>
      <c r="Z443" s="121"/>
      <c r="AA443" s="121"/>
      <c r="AB443" s="121"/>
      <c r="AC443" s="122"/>
      <c r="AD443" s="121">
        <v>1606.48</v>
      </c>
      <c r="AE443" s="121"/>
      <c r="AF443" s="121"/>
      <c r="AG443" s="121"/>
      <c r="AH443" s="121"/>
      <c r="AI443" s="122"/>
      <c r="AJ443" s="88">
        <f t="shared" si="20"/>
        <v>100.40500000000002</v>
      </c>
      <c r="AK443" s="89"/>
    </row>
    <row r="444" spans="1:37" ht="20.100000000000001" customHeight="1" x14ac:dyDescent="0.25">
      <c r="A444" s="144"/>
      <c r="B444" s="141"/>
      <c r="C444" s="140">
        <v>112</v>
      </c>
      <c r="D444" s="140"/>
      <c r="E444" s="162"/>
      <c r="F444" s="162"/>
      <c r="G444" s="141">
        <v>4144</v>
      </c>
      <c r="H444" s="141"/>
      <c r="I444" s="141"/>
      <c r="J444" s="120" t="s">
        <v>97</v>
      </c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1">
        <v>59000</v>
      </c>
      <c r="Y444" s="121"/>
      <c r="Z444" s="121"/>
      <c r="AA444" s="121"/>
      <c r="AB444" s="121"/>
      <c r="AC444" s="122"/>
      <c r="AD444" s="121">
        <v>58906.91</v>
      </c>
      <c r="AE444" s="121"/>
      <c r="AF444" s="121"/>
      <c r="AG444" s="121"/>
      <c r="AH444" s="121"/>
      <c r="AI444" s="122"/>
      <c r="AJ444" s="88">
        <f t="shared" si="20"/>
        <v>99.842220338983054</v>
      </c>
      <c r="AK444" s="89"/>
    </row>
    <row r="445" spans="1:37" ht="20.100000000000001" customHeight="1" x14ac:dyDescent="0.25">
      <c r="A445" s="145"/>
      <c r="B445" s="139"/>
      <c r="C445" s="140">
        <v>112</v>
      </c>
      <c r="D445" s="140"/>
      <c r="E445" s="102"/>
      <c r="F445" s="102"/>
      <c r="G445" s="141">
        <v>4148</v>
      </c>
      <c r="H445" s="141"/>
      <c r="I445" s="141"/>
      <c r="J445" s="120" t="s">
        <v>55</v>
      </c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1">
        <v>1000</v>
      </c>
      <c r="Y445" s="121"/>
      <c r="Z445" s="121"/>
      <c r="AA445" s="121"/>
      <c r="AB445" s="121"/>
      <c r="AC445" s="122"/>
      <c r="AD445" s="121">
        <v>0</v>
      </c>
      <c r="AE445" s="121"/>
      <c r="AF445" s="121"/>
      <c r="AG445" s="121"/>
      <c r="AH445" s="121"/>
      <c r="AI445" s="122"/>
      <c r="AJ445" s="88">
        <f>AD445/X445*100</f>
        <v>0</v>
      </c>
      <c r="AK445" s="89"/>
    </row>
    <row r="446" spans="1:37" ht="20.100000000000001" customHeight="1" x14ac:dyDescent="0.25">
      <c r="A446" s="146"/>
      <c r="B446" s="138"/>
      <c r="C446" s="137">
        <v>112</v>
      </c>
      <c r="D446" s="137"/>
      <c r="E446" s="163"/>
      <c r="F446" s="163"/>
      <c r="G446" s="138">
        <v>4149</v>
      </c>
      <c r="H446" s="138"/>
      <c r="I446" s="138"/>
      <c r="J446" s="105" t="s">
        <v>56</v>
      </c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6">
        <v>8000</v>
      </c>
      <c r="Y446" s="106"/>
      <c r="Z446" s="106"/>
      <c r="AA446" s="106"/>
      <c r="AB446" s="106"/>
      <c r="AC446" s="107"/>
      <c r="AD446" s="106">
        <v>7290.2</v>
      </c>
      <c r="AE446" s="106"/>
      <c r="AF446" s="106"/>
      <c r="AG446" s="106"/>
      <c r="AH446" s="106"/>
      <c r="AI446" s="107"/>
      <c r="AJ446" s="88">
        <f t="shared" si="20"/>
        <v>91.127499999999998</v>
      </c>
      <c r="AK446" s="89"/>
    </row>
    <row r="447" spans="1:37" ht="20.100000000000001" customHeight="1" x14ac:dyDescent="0.25">
      <c r="A447" s="142"/>
      <c r="B447" s="143"/>
      <c r="C447" s="147"/>
      <c r="D447" s="147"/>
      <c r="E447" s="101">
        <v>416</v>
      </c>
      <c r="F447" s="101"/>
      <c r="G447" s="103" t="s">
        <v>61</v>
      </c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83">
        <f>X448+X449</f>
        <v>992400</v>
      </c>
      <c r="Y447" s="84"/>
      <c r="Z447" s="84"/>
      <c r="AA447" s="84"/>
      <c r="AB447" s="84"/>
      <c r="AC447" s="85"/>
      <c r="AD447" s="83">
        <f>AD448+AD449</f>
        <v>990247.35</v>
      </c>
      <c r="AE447" s="84"/>
      <c r="AF447" s="84"/>
      <c r="AG447" s="84"/>
      <c r="AH447" s="84"/>
      <c r="AI447" s="85"/>
      <c r="AJ447" s="86">
        <f t="shared" si="20"/>
        <v>99.78308645707375</v>
      </c>
      <c r="AK447" s="87"/>
    </row>
    <row r="448" spans="1:37" ht="20.100000000000001" customHeight="1" x14ac:dyDescent="0.25">
      <c r="A448" s="552"/>
      <c r="B448" s="553"/>
      <c r="C448" s="92">
        <v>112</v>
      </c>
      <c r="D448" s="93"/>
      <c r="E448" s="224"/>
      <c r="F448" s="224"/>
      <c r="G448" s="229">
        <v>4161</v>
      </c>
      <c r="H448" s="230"/>
      <c r="I448" s="231"/>
      <c r="J448" s="94" t="s">
        <v>155</v>
      </c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6"/>
      <c r="X448" s="97">
        <v>286000</v>
      </c>
      <c r="Y448" s="98"/>
      <c r="Z448" s="98"/>
      <c r="AA448" s="98"/>
      <c r="AB448" s="98"/>
      <c r="AC448" s="99"/>
      <c r="AD448" s="100">
        <v>285718.98</v>
      </c>
      <c r="AE448" s="98"/>
      <c r="AF448" s="98"/>
      <c r="AG448" s="98"/>
      <c r="AH448" s="98"/>
      <c r="AI448" s="99"/>
      <c r="AJ448" s="287">
        <f>AD448/X448*100</f>
        <v>99.901741258741254</v>
      </c>
      <c r="AK448" s="288"/>
    </row>
    <row r="449" spans="1:37" ht="20.100000000000001" customHeight="1" x14ac:dyDescent="0.25">
      <c r="A449" s="145"/>
      <c r="B449" s="139"/>
      <c r="C449" s="104">
        <v>112</v>
      </c>
      <c r="D449" s="104"/>
      <c r="E449" s="102"/>
      <c r="F449" s="102"/>
      <c r="G449" s="139">
        <v>4162</v>
      </c>
      <c r="H449" s="139"/>
      <c r="I449" s="139"/>
      <c r="J449" s="300" t="s">
        <v>62</v>
      </c>
      <c r="K449" s="300"/>
      <c r="L449" s="300"/>
      <c r="M449" s="300"/>
      <c r="N449" s="300"/>
      <c r="O449" s="300"/>
      <c r="P449" s="300"/>
      <c r="Q449" s="300"/>
      <c r="R449" s="300"/>
      <c r="S449" s="300"/>
      <c r="T449" s="300"/>
      <c r="U449" s="300"/>
      <c r="V449" s="300"/>
      <c r="W449" s="300"/>
      <c r="X449" s="90">
        <v>706400</v>
      </c>
      <c r="Y449" s="90"/>
      <c r="Z449" s="90"/>
      <c r="AA449" s="90"/>
      <c r="AB449" s="90"/>
      <c r="AC449" s="91"/>
      <c r="AD449" s="90">
        <v>704528.37</v>
      </c>
      <c r="AE449" s="90"/>
      <c r="AF449" s="90"/>
      <c r="AG449" s="90"/>
      <c r="AH449" s="90"/>
      <c r="AI449" s="91"/>
      <c r="AJ449" s="88">
        <f t="shared" si="20"/>
        <v>99.735046715741788</v>
      </c>
      <c r="AK449" s="89"/>
    </row>
    <row r="450" spans="1:37" ht="20.100000000000001" customHeight="1" x14ac:dyDescent="0.25">
      <c r="A450" s="171"/>
      <c r="B450" s="172"/>
      <c r="C450" s="147"/>
      <c r="D450" s="147"/>
      <c r="E450" s="214">
        <v>419</v>
      </c>
      <c r="F450" s="215"/>
      <c r="G450" s="103" t="s">
        <v>65</v>
      </c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83">
        <f>X451+X452</f>
        <v>814000</v>
      </c>
      <c r="Y450" s="84"/>
      <c r="Z450" s="84"/>
      <c r="AA450" s="84"/>
      <c r="AB450" s="84"/>
      <c r="AC450" s="85"/>
      <c r="AD450" s="83">
        <f>AD451+AD452</f>
        <v>812965.49</v>
      </c>
      <c r="AE450" s="84"/>
      <c r="AF450" s="84"/>
      <c r="AG450" s="84"/>
      <c r="AH450" s="84"/>
      <c r="AI450" s="85"/>
      <c r="AJ450" s="86">
        <f t="shared" si="20"/>
        <v>99.872910319410309</v>
      </c>
      <c r="AK450" s="87"/>
    </row>
    <row r="451" spans="1:37" ht="20.100000000000001" customHeight="1" x14ac:dyDescent="0.25">
      <c r="A451" s="218"/>
      <c r="B451" s="219"/>
      <c r="C451" s="104">
        <v>111</v>
      </c>
      <c r="D451" s="104"/>
      <c r="E451" s="220"/>
      <c r="F451" s="221"/>
      <c r="G451" s="139">
        <v>4191</v>
      </c>
      <c r="H451" s="139"/>
      <c r="I451" s="139"/>
      <c r="J451" s="300" t="s">
        <v>154</v>
      </c>
      <c r="K451" s="300"/>
      <c r="L451" s="300"/>
      <c r="M451" s="300"/>
      <c r="N451" s="300"/>
      <c r="O451" s="300"/>
      <c r="P451" s="300"/>
      <c r="Q451" s="300"/>
      <c r="R451" s="300"/>
      <c r="S451" s="300"/>
      <c r="T451" s="300"/>
      <c r="U451" s="300"/>
      <c r="V451" s="300"/>
      <c r="W451" s="300"/>
      <c r="X451" s="90">
        <v>5000</v>
      </c>
      <c r="Y451" s="90"/>
      <c r="Z451" s="90"/>
      <c r="AA451" s="90"/>
      <c r="AB451" s="90"/>
      <c r="AC451" s="91"/>
      <c r="AD451" s="90">
        <v>4604.6000000000004</v>
      </c>
      <c r="AE451" s="90"/>
      <c r="AF451" s="90"/>
      <c r="AG451" s="90"/>
      <c r="AH451" s="90"/>
      <c r="AI451" s="91"/>
      <c r="AJ451" s="88">
        <f t="shared" si="20"/>
        <v>92.092000000000013</v>
      </c>
      <c r="AK451" s="89"/>
    </row>
    <row r="452" spans="1:37" ht="39.950000000000003" customHeight="1" x14ac:dyDescent="0.25">
      <c r="A452" s="173"/>
      <c r="B452" s="174"/>
      <c r="C452" s="104">
        <v>111</v>
      </c>
      <c r="D452" s="104"/>
      <c r="E452" s="216"/>
      <c r="F452" s="217"/>
      <c r="G452" s="139">
        <v>4192</v>
      </c>
      <c r="H452" s="139"/>
      <c r="I452" s="139"/>
      <c r="J452" s="300" t="s">
        <v>181</v>
      </c>
      <c r="K452" s="300"/>
      <c r="L452" s="300"/>
      <c r="M452" s="300"/>
      <c r="N452" s="300"/>
      <c r="O452" s="300"/>
      <c r="P452" s="300"/>
      <c r="Q452" s="300"/>
      <c r="R452" s="300"/>
      <c r="S452" s="300"/>
      <c r="T452" s="300"/>
      <c r="U452" s="300"/>
      <c r="V452" s="300"/>
      <c r="W452" s="300"/>
      <c r="X452" s="90">
        <v>809000</v>
      </c>
      <c r="Y452" s="90"/>
      <c r="Z452" s="90"/>
      <c r="AA452" s="90"/>
      <c r="AB452" s="90"/>
      <c r="AC452" s="91"/>
      <c r="AD452" s="90">
        <v>808360.89</v>
      </c>
      <c r="AE452" s="90"/>
      <c r="AF452" s="90"/>
      <c r="AG452" s="90"/>
      <c r="AH452" s="90"/>
      <c r="AI452" s="91"/>
      <c r="AJ452" s="88">
        <f>AD452/X452*100</f>
        <v>99.921000000000006</v>
      </c>
      <c r="AK452" s="89"/>
    </row>
    <row r="453" spans="1:37" ht="39.950000000000003" customHeight="1" x14ac:dyDescent="0.25">
      <c r="A453" s="171"/>
      <c r="B453" s="172"/>
      <c r="C453" s="147"/>
      <c r="D453" s="147"/>
      <c r="E453" s="214">
        <v>431</v>
      </c>
      <c r="F453" s="215"/>
      <c r="G453" s="236" t="s">
        <v>69</v>
      </c>
      <c r="H453" s="237"/>
      <c r="I453" s="237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8"/>
      <c r="X453" s="83">
        <f>SUM(X454:AC455)</f>
        <v>180000</v>
      </c>
      <c r="Y453" s="84"/>
      <c r="Z453" s="84"/>
      <c r="AA453" s="84"/>
      <c r="AB453" s="84"/>
      <c r="AC453" s="85"/>
      <c r="AD453" s="83">
        <f>SUM(AD454:AI455)</f>
        <v>180000</v>
      </c>
      <c r="AE453" s="84"/>
      <c r="AF453" s="84"/>
      <c r="AG453" s="84"/>
      <c r="AH453" s="84"/>
      <c r="AI453" s="85"/>
      <c r="AJ453" s="86">
        <f t="shared" si="20"/>
        <v>100</v>
      </c>
      <c r="AK453" s="87"/>
    </row>
    <row r="454" spans="1:37" ht="20.100000000000001" customHeight="1" x14ac:dyDescent="0.25">
      <c r="A454" s="218"/>
      <c r="B454" s="219"/>
      <c r="C454" s="140">
        <v>180</v>
      </c>
      <c r="D454" s="140"/>
      <c r="E454" s="220"/>
      <c r="F454" s="221"/>
      <c r="G454" s="141">
        <v>4314</v>
      </c>
      <c r="H454" s="141"/>
      <c r="I454" s="141"/>
      <c r="J454" s="120" t="s">
        <v>71</v>
      </c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1">
        <v>60000</v>
      </c>
      <c r="Y454" s="121"/>
      <c r="Z454" s="121"/>
      <c r="AA454" s="121"/>
      <c r="AB454" s="121"/>
      <c r="AC454" s="122"/>
      <c r="AD454" s="121">
        <v>60000</v>
      </c>
      <c r="AE454" s="121"/>
      <c r="AF454" s="121"/>
      <c r="AG454" s="121"/>
      <c r="AH454" s="121"/>
      <c r="AI454" s="122"/>
      <c r="AJ454" s="88">
        <f t="shared" si="20"/>
        <v>100</v>
      </c>
      <c r="AK454" s="89"/>
    </row>
    <row r="455" spans="1:37" ht="39.950000000000003" customHeight="1" x14ac:dyDescent="0.25">
      <c r="A455" s="218"/>
      <c r="B455" s="219"/>
      <c r="C455" s="140">
        <v>180</v>
      </c>
      <c r="D455" s="140"/>
      <c r="E455" s="220"/>
      <c r="F455" s="221"/>
      <c r="G455" s="141">
        <v>4315</v>
      </c>
      <c r="H455" s="141"/>
      <c r="I455" s="141"/>
      <c r="J455" s="120" t="s">
        <v>72</v>
      </c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1">
        <v>120000</v>
      </c>
      <c r="Y455" s="121"/>
      <c r="Z455" s="121"/>
      <c r="AA455" s="121"/>
      <c r="AB455" s="121"/>
      <c r="AC455" s="122"/>
      <c r="AD455" s="121">
        <v>120000</v>
      </c>
      <c r="AE455" s="121"/>
      <c r="AF455" s="121"/>
      <c r="AG455" s="121"/>
      <c r="AH455" s="121"/>
      <c r="AI455" s="122"/>
      <c r="AJ455" s="88">
        <f t="shared" si="20"/>
        <v>100</v>
      </c>
      <c r="AK455" s="89"/>
    </row>
    <row r="456" spans="1:37" ht="20.100000000000001" customHeight="1" x14ac:dyDescent="0.25">
      <c r="A456" s="171"/>
      <c r="B456" s="172"/>
      <c r="C456" s="147"/>
      <c r="D456" s="147"/>
      <c r="E456" s="214">
        <v>432</v>
      </c>
      <c r="F456" s="215"/>
      <c r="G456" s="236" t="s">
        <v>75</v>
      </c>
      <c r="H456" s="237"/>
      <c r="I456" s="237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8"/>
      <c r="X456" s="83">
        <f>SUM(X457:AC459)</f>
        <v>11521000</v>
      </c>
      <c r="Y456" s="84"/>
      <c r="Z456" s="84"/>
      <c r="AA456" s="84"/>
      <c r="AB456" s="84"/>
      <c r="AC456" s="85"/>
      <c r="AD456" s="83">
        <f>SUM(AD457:AI459)</f>
        <v>10998423.959999999</v>
      </c>
      <c r="AE456" s="84"/>
      <c r="AF456" s="84"/>
      <c r="AG456" s="84"/>
      <c r="AH456" s="84"/>
      <c r="AI456" s="85"/>
      <c r="AJ456" s="86">
        <f t="shared" si="20"/>
        <v>95.46414339033069</v>
      </c>
      <c r="AK456" s="87"/>
    </row>
    <row r="457" spans="1:37" ht="20.100000000000001" customHeight="1" x14ac:dyDescent="0.25">
      <c r="A457" s="218"/>
      <c r="B457" s="219"/>
      <c r="C457" s="140">
        <v>180</v>
      </c>
      <c r="D457" s="140"/>
      <c r="E457" s="220"/>
      <c r="F457" s="221"/>
      <c r="G457" s="141">
        <v>4324</v>
      </c>
      <c r="H457" s="141"/>
      <c r="I457" s="141"/>
      <c r="J457" s="120" t="s">
        <v>76</v>
      </c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1">
        <v>1149000</v>
      </c>
      <c r="Y457" s="121"/>
      <c r="Z457" s="121"/>
      <c r="AA457" s="121"/>
      <c r="AB457" s="121"/>
      <c r="AC457" s="122"/>
      <c r="AD457" s="121">
        <v>1012730.2</v>
      </c>
      <c r="AE457" s="121"/>
      <c r="AF457" s="121"/>
      <c r="AG457" s="121"/>
      <c r="AH457" s="121"/>
      <c r="AI457" s="122"/>
      <c r="AJ457" s="88">
        <f t="shared" si="20"/>
        <v>88.140139251523067</v>
      </c>
      <c r="AK457" s="89"/>
    </row>
    <row r="458" spans="1:37" ht="20.100000000000001" customHeight="1" x14ac:dyDescent="0.25">
      <c r="A458" s="218"/>
      <c r="B458" s="219"/>
      <c r="C458" s="140">
        <v>180</v>
      </c>
      <c r="D458" s="140"/>
      <c r="E458" s="220"/>
      <c r="F458" s="221"/>
      <c r="G458" s="141">
        <v>4325</v>
      </c>
      <c r="H458" s="141"/>
      <c r="I458" s="141"/>
      <c r="J458" s="193" t="s">
        <v>98</v>
      </c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21">
        <v>798000</v>
      </c>
      <c r="Y458" s="121"/>
      <c r="Z458" s="121"/>
      <c r="AA458" s="121"/>
      <c r="AB458" s="121"/>
      <c r="AC458" s="122"/>
      <c r="AD458" s="121">
        <v>411707.42</v>
      </c>
      <c r="AE458" s="121"/>
      <c r="AF458" s="121"/>
      <c r="AG458" s="121"/>
      <c r="AH458" s="121"/>
      <c r="AI458" s="122"/>
      <c r="AJ458" s="88">
        <f t="shared" si="20"/>
        <v>51.592408521303255</v>
      </c>
      <c r="AK458" s="89"/>
    </row>
    <row r="459" spans="1:37" ht="20.100000000000001" customHeight="1" x14ac:dyDescent="0.25">
      <c r="A459" s="173"/>
      <c r="B459" s="174"/>
      <c r="C459" s="140">
        <v>660</v>
      </c>
      <c r="D459" s="140"/>
      <c r="E459" s="216"/>
      <c r="F459" s="217"/>
      <c r="G459" s="141">
        <v>4326</v>
      </c>
      <c r="H459" s="141"/>
      <c r="I459" s="141"/>
      <c r="J459" s="120" t="s">
        <v>78</v>
      </c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1">
        <v>9574000</v>
      </c>
      <c r="Y459" s="121"/>
      <c r="Z459" s="121"/>
      <c r="AA459" s="121"/>
      <c r="AB459" s="121"/>
      <c r="AC459" s="122"/>
      <c r="AD459" s="121">
        <v>9573986.3399999999</v>
      </c>
      <c r="AE459" s="121"/>
      <c r="AF459" s="121"/>
      <c r="AG459" s="121"/>
      <c r="AH459" s="121"/>
      <c r="AI459" s="122"/>
      <c r="AJ459" s="88">
        <f t="shared" si="20"/>
        <v>99.99985732191351</v>
      </c>
      <c r="AK459" s="89"/>
    </row>
    <row r="460" spans="1:37" ht="20.100000000000001" customHeight="1" x14ac:dyDescent="0.25">
      <c r="A460" s="142"/>
      <c r="B460" s="143"/>
      <c r="C460" s="147"/>
      <c r="D460" s="147"/>
      <c r="E460" s="101">
        <v>441</v>
      </c>
      <c r="F460" s="101"/>
      <c r="G460" s="103" t="s">
        <v>1</v>
      </c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83">
        <f>SUM(X461:X464)</f>
        <v>50936000</v>
      </c>
      <c r="Y460" s="84"/>
      <c r="Z460" s="84"/>
      <c r="AA460" s="84"/>
      <c r="AB460" s="84"/>
      <c r="AC460" s="85"/>
      <c r="AD460" s="83">
        <f>SUM(AD461:AD464)</f>
        <v>37998625.390000001</v>
      </c>
      <c r="AE460" s="84"/>
      <c r="AF460" s="84"/>
      <c r="AG460" s="84"/>
      <c r="AH460" s="84"/>
      <c r="AI460" s="85"/>
      <c r="AJ460" s="86">
        <f t="shared" si="20"/>
        <v>74.600725204177792</v>
      </c>
      <c r="AK460" s="87"/>
    </row>
    <row r="461" spans="1:37" ht="20.100000000000001" customHeight="1" x14ac:dyDescent="0.25">
      <c r="A461" s="552"/>
      <c r="B461" s="553"/>
      <c r="C461" s="140">
        <v>112</v>
      </c>
      <c r="D461" s="140"/>
      <c r="E461" s="224"/>
      <c r="F461" s="224"/>
      <c r="G461" s="141">
        <v>4412</v>
      </c>
      <c r="H461" s="141"/>
      <c r="I461" s="141"/>
      <c r="J461" s="120" t="s">
        <v>99</v>
      </c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1">
        <v>37049300</v>
      </c>
      <c r="Y461" s="121"/>
      <c r="Z461" s="121"/>
      <c r="AA461" s="121"/>
      <c r="AB461" s="121"/>
      <c r="AC461" s="122"/>
      <c r="AD461" s="121">
        <v>31564996.640000001</v>
      </c>
      <c r="AE461" s="121"/>
      <c r="AF461" s="121"/>
      <c r="AG461" s="121"/>
      <c r="AH461" s="121"/>
      <c r="AI461" s="122"/>
      <c r="AJ461" s="88">
        <f t="shared" si="20"/>
        <v>85.197282107894083</v>
      </c>
      <c r="AK461" s="89"/>
    </row>
    <row r="462" spans="1:37" ht="20.100000000000001" customHeight="1" x14ac:dyDescent="0.25">
      <c r="A462" s="552"/>
      <c r="B462" s="553"/>
      <c r="C462" s="140">
        <v>112</v>
      </c>
      <c r="D462" s="140"/>
      <c r="E462" s="224"/>
      <c r="F462" s="224"/>
      <c r="G462" s="141">
        <v>4413</v>
      </c>
      <c r="H462" s="141"/>
      <c r="I462" s="141"/>
      <c r="J462" s="120" t="s">
        <v>80</v>
      </c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1">
        <v>1723000</v>
      </c>
      <c r="Y462" s="121"/>
      <c r="Z462" s="121"/>
      <c r="AA462" s="121"/>
      <c r="AB462" s="121"/>
      <c r="AC462" s="122"/>
      <c r="AD462" s="121">
        <v>1204598.04</v>
      </c>
      <c r="AE462" s="121"/>
      <c r="AF462" s="121"/>
      <c r="AG462" s="121"/>
      <c r="AH462" s="121"/>
      <c r="AI462" s="122"/>
      <c r="AJ462" s="88">
        <f t="shared" si="20"/>
        <v>69.912828786999427</v>
      </c>
      <c r="AK462" s="89"/>
    </row>
    <row r="463" spans="1:37" ht="20.100000000000001" customHeight="1" x14ac:dyDescent="0.25">
      <c r="A463" s="552"/>
      <c r="B463" s="553"/>
      <c r="C463" s="140">
        <v>112</v>
      </c>
      <c r="D463" s="140"/>
      <c r="E463" s="224"/>
      <c r="F463" s="224"/>
      <c r="G463" s="141">
        <v>4415</v>
      </c>
      <c r="H463" s="141"/>
      <c r="I463" s="141"/>
      <c r="J463" s="120" t="s">
        <v>81</v>
      </c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1">
        <v>10069200</v>
      </c>
      <c r="Y463" s="121"/>
      <c r="Z463" s="121"/>
      <c r="AA463" s="121"/>
      <c r="AB463" s="121"/>
      <c r="AC463" s="122"/>
      <c r="AD463" s="121">
        <v>3335044.06</v>
      </c>
      <c r="AE463" s="121"/>
      <c r="AF463" s="121"/>
      <c r="AG463" s="121"/>
      <c r="AH463" s="121"/>
      <c r="AI463" s="122"/>
      <c r="AJ463" s="88">
        <f t="shared" si="20"/>
        <v>33.121241608072147</v>
      </c>
      <c r="AK463" s="89"/>
    </row>
    <row r="464" spans="1:37" ht="20.100000000000001" customHeight="1" x14ac:dyDescent="0.25">
      <c r="A464" s="554"/>
      <c r="B464" s="530"/>
      <c r="C464" s="137">
        <v>112</v>
      </c>
      <c r="D464" s="137"/>
      <c r="E464" s="555"/>
      <c r="F464" s="555"/>
      <c r="G464" s="138">
        <v>4416</v>
      </c>
      <c r="H464" s="138"/>
      <c r="I464" s="138"/>
      <c r="J464" s="105" t="s">
        <v>82</v>
      </c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6">
        <v>2094500</v>
      </c>
      <c r="Y464" s="106"/>
      <c r="Z464" s="106"/>
      <c r="AA464" s="106"/>
      <c r="AB464" s="106"/>
      <c r="AC464" s="107"/>
      <c r="AD464" s="106">
        <v>1893986.65</v>
      </c>
      <c r="AE464" s="106"/>
      <c r="AF464" s="106"/>
      <c r="AG464" s="106"/>
      <c r="AH464" s="106"/>
      <c r="AI464" s="107"/>
      <c r="AJ464" s="593">
        <f t="shared" si="20"/>
        <v>90.426672236810688</v>
      </c>
      <c r="AK464" s="594"/>
    </row>
    <row r="465" spans="1:37" ht="9" customHeight="1" x14ac:dyDescent="0.25"/>
    <row r="466" spans="1:37" ht="0.75" customHeight="1" x14ac:dyDescent="0.25"/>
    <row r="467" spans="1:37" ht="18" customHeight="1" x14ac:dyDescent="0.25">
      <c r="A467" s="196" t="s">
        <v>89</v>
      </c>
      <c r="B467" s="197"/>
      <c r="C467" s="197" t="s">
        <v>90</v>
      </c>
      <c r="D467" s="197"/>
      <c r="E467" s="164" t="s">
        <v>91</v>
      </c>
      <c r="F467" s="164"/>
      <c r="G467" s="197" t="s">
        <v>91</v>
      </c>
      <c r="H467" s="197"/>
      <c r="I467" s="197" t="s">
        <v>92</v>
      </c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 t="s">
        <v>201</v>
      </c>
      <c r="Y467" s="197"/>
      <c r="Z467" s="197"/>
      <c r="AA467" s="197"/>
      <c r="AB467" s="197"/>
      <c r="AC467" s="206"/>
      <c r="AD467" s="197" t="s">
        <v>200</v>
      </c>
      <c r="AE467" s="197"/>
      <c r="AF467" s="197"/>
      <c r="AG467" s="197"/>
      <c r="AH467" s="197"/>
      <c r="AI467" s="206"/>
      <c r="AJ467" s="158" t="s">
        <v>122</v>
      </c>
      <c r="AK467" s="159"/>
    </row>
    <row r="468" spans="1:37" ht="18" customHeight="1" x14ac:dyDescent="0.25">
      <c r="A468" s="198"/>
      <c r="B468" s="199"/>
      <c r="C468" s="199"/>
      <c r="D468" s="199"/>
      <c r="E468" s="165"/>
      <c r="F468" s="165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Z468" s="199"/>
      <c r="AA468" s="199"/>
      <c r="AB468" s="199"/>
      <c r="AC468" s="207"/>
      <c r="AD468" s="199"/>
      <c r="AE468" s="199"/>
      <c r="AF468" s="199"/>
      <c r="AG468" s="199"/>
      <c r="AH468" s="199"/>
      <c r="AI468" s="207"/>
      <c r="AJ468" s="160"/>
      <c r="AK468" s="161"/>
    </row>
    <row r="469" spans="1:37" ht="20.100000000000001" customHeight="1" x14ac:dyDescent="0.25">
      <c r="A469" s="142"/>
      <c r="B469" s="143"/>
      <c r="C469" s="147"/>
      <c r="D469" s="147"/>
      <c r="E469" s="101">
        <v>46</v>
      </c>
      <c r="F469" s="101"/>
      <c r="G469" s="103" t="s">
        <v>83</v>
      </c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289">
        <f>SUM(X470:X473)</f>
        <v>5990000</v>
      </c>
      <c r="Y469" s="289"/>
      <c r="Z469" s="289"/>
      <c r="AA469" s="289"/>
      <c r="AB469" s="289"/>
      <c r="AC469" s="254"/>
      <c r="AD469" s="289">
        <f>SUM(AD470:AD473)</f>
        <v>6468015.9000000004</v>
      </c>
      <c r="AE469" s="289"/>
      <c r="AF469" s="289"/>
      <c r="AG469" s="289"/>
      <c r="AH469" s="289"/>
      <c r="AI469" s="254"/>
      <c r="AJ469" s="86">
        <f t="shared" ref="AJ469:AJ478" si="21">AD469/X469*100</f>
        <v>107.98023205342237</v>
      </c>
      <c r="AK469" s="87"/>
    </row>
    <row r="470" spans="1:37" ht="39.950000000000003" customHeight="1" x14ac:dyDescent="0.25">
      <c r="A470" s="144"/>
      <c r="B470" s="141"/>
      <c r="C470" s="140">
        <v>112</v>
      </c>
      <c r="D470" s="140"/>
      <c r="E470" s="162"/>
      <c r="F470" s="162"/>
      <c r="G470" s="141">
        <v>4611</v>
      </c>
      <c r="H470" s="141"/>
      <c r="I470" s="141"/>
      <c r="J470" s="120" t="s">
        <v>156</v>
      </c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1">
        <v>1451500</v>
      </c>
      <c r="Y470" s="121"/>
      <c r="Z470" s="121"/>
      <c r="AA470" s="121"/>
      <c r="AB470" s="121"/>
      <c r="AC470" s="122"/>
      <c r="AD470" s="121">
        <v>1444444.46</v>
      </c>
      <c r="AE470" s="121"/>
      <c r="AF470" s="121"/>
      <c r="AG470" s="121"/>
      <c r="AH470" s="121"/>
      <c r="AI470" s="122"/>
      <c r="AJ470" s="88">
        <f t="shared" si="21"/>
        <v>99.513913882190835</v>
      </c>
      <c r="AK470" s="89"/>
    </row>
    <row r="471" spans="1:37" ht="39.950000000000003" customHeight="1" x14ac:dyDescent="0.25">
      <c r="A471" s="144"/>
      <c r="B471" s="141"/>
      <c r="C471" s="140">
        <v>112</v>
      </c>
      <c r="D471" s="140"/>
      <c r="E471" s="162"/>
      <c r="F471" s="162"/>
      <c r="G471" s="141">
        <v>4612</v>
      </c>
      <c r="H471" s="141"/>
      <c r="I471" s="141"/>
      <c r="J471" s="120" t="s">
        <v>157</v>
      </c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1">
        <v>1978500</v>
      </c>
      <c r="Y471" s="121"/>
      <c r="Z471" s="121"/>
      <c r="AA471" s="121"/>
      <c r="AB471" s="121"/>
      <c r="AC471" s="122"/>
      <c r="AD471" s="121">
        <v>1970886.47</v>
      </c>
      <c r="AE471" s="121"/>
      <c r="AF471" s="121"/>
      <c r="AG471" s="121"/>
      <c r="AH471" s="121"/>
      <c r="AI471" s="122"/>
      <c r="AJ471" s="88">
        <f t="shared" si="21"/>
        <v>99.615186757644679</v>
      </c>
      <c r="AK471" s="89"/>
    </row>
    <row r="472" spans="1:37" ht="20.100000000000001" customHeight="1" x14ac:dyDescent="0.25">
      <c r="A472" s="144"/>
      <c r="B472" s="141"/>
      <c r="C472" s="140">
        <v>112</v>
      </c>
      <c r="D472" s="140"/>
      <c r="E472" s="162"/>
      <c r="F472" s="162"/>
      <c r="G472" s="141">
        <v>4631</v>
      </c>
      <c r="H472" s="141"/>
      <c r="I472" s="141"/>
      <c r="J472" s="120" t="s">
        <v>100</v>
      </c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1">
        <v>60000</v>
      </c>
      <c r="Y472" s="121"/>
      <c r="Z472" s="121"/>
      <c r="AA472" s="121"/>
      <c r="AB472" s="121"/>
      <c r="AC472" s="122"/>
      <c r="AD472" s="121">
        <v>11196.7</v>
      </c>
      <c r="AE472" s="121"/>
      <c r="AF472" s="121"/>
      <c r="AG472" s="121"/>
      <c r="AH472" s="121"/>
      <c r="AI472" s="122"/>
      <c r="AJ472" s="88">
        <f t="shared" si="21"/>
        <v>18.661166666666666</v>
      </c>
      <c r="AK472" s="89"/>
    </row>
    <row r="473" spans="1:37" ht="20.100000000000001" customHeight="1" x14ac:dyDescent="0.25">
      <c r="A473" s="146"/>
      <c r="B473" s="138"/>
      <c r="C473" s="137">
        <v>112</v>
      </c>
      <c r="D473" s="137"/>
      <c r="E473" s="163"/>
      <c r="F473" s="163"/>
      <c r="G473" s="138">
        <v>4632</v>
      </c>
      <c r="H473" s="138"/>
      <c r="I473" s="138"/>
      <c r="J473" s="105" t="s">
        <v>101</v>
      </c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6">
        <v>2500000</v>
      </c>
      <c r="Y473" s="106"/>
      <c r="Z473" s="106"/>
      <c r="AA473" s="106"/>
      <c r="AB473" s="106"/>
      <c r="AC473" s="107"/>
      <c r="AD473" s="106">
        <v>3041488.27</v>
      </c>
      <c r="AE473" s="106"/>
      <c r="AF473" s="106"/>
      <c r="AG473" s="106"/>
      <c r="AH473" s="106"/>
      <c r="AI473" s="107"/>
      <c r="AJ473" s="88">
        <f t="shared" si="21"/>
        <v>121.6595308</v>
      </c>
      <c r="AK473" s="89"/>
    </row>
    <row r="474" spans="1:37" ht="20.100000000000001" customHeight="1" x14ac:dyDescent="0.25">
      <c r="A474" s="142"/>
      <c r="B474" s="143"/>
      <c r="C474" s="147"/>
      <c r="D474" s="147"/>
      <c r="E474" s="101">
        <v>47</v>
      </c>
      <c r="F474" s="101"/>
      <c r="G474" s="103" t="s">
        <v>102</v>
      </c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289">
        <f>SUM(X475:X476)</f>
        <v>370000</v>
      </c>
      <c r="Y474" s="289"/>
      <c r="Z474" s="289"/>
      <c r="AA474" s="289"/>
      <c r="AB474" s="289"/>
      <c r="AC474" s="254"/>
      <c r="AD474" s="289">
        <f>SUM(AD475:AD476)</f>
        <v>243084.45</v>
      </c>
      <c r="AE474" s="289"/>
      <c r="AF474" s="289"/>
      <c r="AG474" s="289"/>
      <c r="AH474" s="289"/>
      <c r="AI474" s="254"/>
      <c r="AJ474" s="86">
        <f t="shared" si="21"/>
        <v>65.69850000000001</v>
      </c>
      <c r="AK474" s="87"/>
    </row>
    <row r="475" spans="1:37" ht="20.100000000000001" customHeight="1" x14ac:dyDescent="0.25">
      <c r="A475" s="144"/>
      <c r="B475" s="141"/>
      <c r="C475" s="140">
        <v>112</v>
      </c>
      <c r="D475" s="140"/>
      <c r="E475" s="162"/>
      <c r="F475" s="162"/>
      <c r="G475" s="141">
        <v>4711</v>
      </c>
      <c r="H475" s="141"/>
      <c r="I475" s="141"/>
      <c r="J475" s="120" t="s">
        <v>86</v>
      </c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1">
        <v>235000</v>
      </c>
      <c r="Y475" s="121"/>
      <c r="Z475" s="121"/>
      <c r="AA475" s="121"/>
      <c r="AB475" s="121"/>
      <c r="AC475" s="122"/>
      <c r="AD475" s="121">
        <v>230487.45</v>
      </c>
      <c r="AE475" s="121"/>
      <c r="AF475" s="121"/>
      <c r="AG475" s="121"/>
      <c r="AH475" s="121"/>
      <c r="AI475" s="122"/>
      <c r="AJ475" s="88">
        <f t="shared" si="21"/>
        <v>98.079765957446824</v>
      </c>
      <c r="AK475" s="89"/>
    </row>
    <row r="476" spans="1:37" ht="20.100000000000001" customHeight="1" x14ac:dyDescent="0.25">
      <c r="A476" s="146"/>
      <c r="B476" s="138"/>
      <c r="C476" s="137">
        <v>112</v>
      </c>
      <c r="D476" s="137"/>
      <c r="E476" s="163"/>
      <c r="F476" s="163"/>
      <c r="G476" s="138">
        <v>4721</v>
      </c>
      <c r="H476" s="138"/>
      <c r="I476" s="138"/>
      <c r="J476" s="222" t="s">
        <v>87</v>
      </c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106">
        <v>135000</v>
      </c>
      <c r="Y476" s="106"/>
      <c r="Z476" s="106"/>
      <c r="AA476" s="106"/>
      <c r="AB476" s="106"/>
      <c r="AC476" s="107"/>
      <c r="AD476" s="106">
        <v>12597</v>
      </c>
      <c r="AE476" s="106"/>
      <c r="AF476" s="106"/>
      <c r="AG476" s="106"/>
      <c r="AH476" s="106"/>
      <c r="AI476" s="107"/>
      <c r="AJ476" s="233">
        <f t="shared" si="21"/>
        <v>9.3311111111111114</v>
      </c>
      <c r="AK476" s="234"/>
    </row>
    <row r="477" spans="1:37" ht="20.100000000000001" customHeight="1" x14ac:dyDescent="0.25">
      <c r="A477" s="200">
        <v>8</v>
      </c>
      <c r="B477" s="201"/>
      <c r="C477" s="204" t="s">
        <v>94</v>
      </c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148">
        <f>X427+X433+X437+X441+X447+X450+X453+X456+X460+X469+X474</f>
        <v>72497150</v>
      </c>
      <c r="Y477" s="149"/>
      <c r="Z477" s="149"/>
      <c r="AA477" s="149"/>
      <c r="AB477" s="149"/>
      <c r="AC477" s="150"/>
      <c r="AD477" s="148">
        <f>AD427+AD433+AD437+AD441+AD447+AD450+AD453+AD456+AD460+AD469+AD474</f>
        <v>59308200.759999998</v>
      </c>
      <c r="AE477" s="149"/>
      <c r="AF477" s="149"/>
      <c r="AG477" s="149"/>
      <c r="AH477" s="149"/>
      <c r="AI477" s="150"/>
      <c r="AJ477" s="154">
        <f>AD477/X477*100</f>
        <v>81.807630727552734</v>
      </c>
      <c r="AK477" s="155"/>
    </row>
    <row r="478" spans="1:37" ht="20.100000000000001" customHeight="1" x14ac:dyDescent="0.25">
      <c r="A478" s="202"/>
      <c r="B478" s="203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151"/>
      <c r="Y478" s="152"/>
      <c r="Z478" s="152"/>
      <c r="AA478" s="152"/>
      <c r="AB478" s="152"/>
      <c r="AC478" s="153"/>
      <c r="AD478" s="151"/>
      <c r="AE478" s="152"/>
      <c r="AF478" s="152"/>
      <c r="AG478" s="152"/>
      <c r="AH478" s="152"/>
      <c r="AI478" s="153"/>
      <c r="AJ478" s="156" t="e">
        <f t="shared" si="21"/>
        <v>#DIV/0!</v>
      </c>
      <c r="AK478" s="157"/>
    </row>
    <row r="484" ht="33.75" customHeight="1" x14ac:dyDescent="0.25"/>
    <row r="486" ht="36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2" ht="29.25" hidden="1" customHeight="1" x14ac:dyDescent="0.25"/>
    <row r="513" spans="1:37" ht="18" customHeight="1" x14ac:dyDescent="0.25">
      <c r="A513" s="196" t="s">
        <v>89</v>
      </c>
      <c r="B513" s="197"/>
      <c r="C513" s="197" t="s">
        <v>90</v>
      </c>
      <c r="D513" s="197"/>
      <c r="E513" s="164" t="s">
        <v>91</v>
      </c>
      <c r="F513" s="164"/>
      <c r="G513" s="197" t="s">
        <v>91</v>
      </c>
      <c r="H513" s="197"/>
      <c r="I513" s="197" t="s">
        <v>92</v>
      </c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 t="s">
        <v>201</v>
      </c>
      <c r="Y513" s="197"/>
      <c r="Z513" s="197"/>
      <c r="AA513" s="197"/>
      <c r="AB513" s="197"/>
      <c r="AC513" s="206"/>
      <c r="AD513" s="197" t="s">
        <v>200</v>
      </c>
      <c r="AE513" s="197"/>
      <c r="AF513" s="197"/>
      <c r="AG513" s="197"/>
      <c r="AH513" s="197"/>
      <c r="AI513" s="206"/>
      <c r="AJ513" s="158" t="s">
        <v>122</v>
      </c>
      <c r="AK513" s="159"/>
    </row>
    <row r="514" spans="1:37" ht="18" customHeight="1" x14ac:dyDescent="0.25">
      <c r="A514" s="198"/>
      <c r="B514" s="199"/>
      <c r="C514" s="199"/>
      <c r="D514" s="199"/>
      <c r="E514" s="165"/>
      <c r="F514" s="165"/>
      <c r="G514" s="199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199"/>
      <c r="W514" s="199"/>
      <c r="X514" s="199"/>
      <c r="Y514" s="199"/>
      <c r="Z514" s="199"/>
      <c r="AA514" s="199"/>
      <c r="AB514" s="199"/>
      <c r="AC514" s="207"/>
      <c r="AD514" s="199"/>
      <c r="AE514" s="199"/>
      <c r="AF514" s="199"/>
      <c r="AG514" s="199"/>
      <c r="AH514" s="199"/>
      <c r="AI514" s="207"/>
      <c r="AJ514" s="160"/>
      <c r="AK514" s="161"/>
    </row>
    <row r="515" spans="1:37" ht="18" customHeight="1" x14ac:dyDescent="0.25">
      <c r="A515" s="166">
        <v>9</v>
      </c>
      <c r="B515" s="167"/>
      <c r="C515" s="187" t="s">
        <v>103</v>
      </c>
      <c r="D515" s="188"/>
      <c r="E515" s="188"/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9"/>
    </row>
    <row r="516" spans="1:37" ht="18" customHeight="1" x14ac:dyDescent="0.25">
      <c r="A516" s="168"/>
      <c r="B516" s="169"/>
      <c r="C516" s="190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2"/>
    </row>
    <row r="517" spans="1:37" ht="20.100000000000001" customHeight="1" x14ac:dyDescent="0.25">
      <c r="A517" s="142"/>
      <c r="B517" s="143"/>
      <c r="C517" s="147"/>
      <c r="D517" s="147"/>
      <c r="E517" s="101">
        <v>411</v>
      </c>
      <c r="F517" s="101"/>
      <c r="G517" s="170" t="s">
        <v>32</v>
      </c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83">
        <f>SUM(X518:X522)</f>
        <v>498500</v>
      </c>
      <c r="Y517" s="84"/>
      <c r="Z517" s="84"/>
      <c r="AA517" s="84"/>
      <c r="AB517" s="84"/>
      <c r="AC517" s="85"/>
      <c r="AD517" s="83">
        <f>SUM(AD518:AD522)</f>
        <v>496865.72000000003</v>
      </c>
      <c r="AE517" s="84"/>
      <c r="AF517" s="84"/>
      <c r="AG517" s="84"/>
      <c r="AH517" s="84"/>
      <c r="AI517" s="85"/>
      <c r="AJ517" s="287">
        <f>AD517/X517*100</f>
        <v>99.672160481444337</v>
      </c>
      <c r="AK517" s="288"/>
    </row>
    <row r="518" spans="1:37" ht="20.100000000000001" customHeight="1" x14ac:dyDescent="0.25">
      <c r="A518" s="144"/>
      <c r="B518" s="141"/>
      <c r="C518" s="140">
        <v>112</v>
      </c>
      <c r="D518" s="140"/>
      <c r="E518" s="162"/>
      <c r="F518" s="162"/>
      <c r="G518" s="141">
        <v>4111</v>
      </c>
      <c r="H518" s="141"/>
      <c r="I518" s="141"/>
      <c r="J518" s="120" t="s">
        <v>33</v>
      </c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1">
        <v>302600</v>
      </c>
      <c r="Y518" s="121"/>
      <c r="Z518" s="121"/>
      <c r="AA518" s="121"/>
      <c r="AB518" s="121"/>
      <c r="AC518" s="122"/>
      <c r="AD518" s="121">
        <v>302435.71000000002</v>
      </c>
      <c r="AE518" s="121"/>
      <c r="AF518" s="121"/>
      <c r="AG518" s="121"/>
      <c r="AH518" s="121"/>
      <c r="AI518" s="122"/>
      <c r="AJ518" s="88">
        <f t="shared" ref="AJ518:AJ536" si="22">AD518/X518*100</f>
        <v>99.945707204230018</v>
      </c>
      <c r="AK518" s="89"/>
    </row>
    <row r="519" spans="1:37" ht="20.100000000000001" customHeight="1" x14ac:dyDescent="0.25">
      <c r="A519" s="144"/>
      <c r="B519" s="141"/>
      <c r="C519" s="140">
        <v>112</v>
      </c>
      <c r="D519" s="140"/>
      <c r="E519" s="162"/>
      <c r="F519" s="162"/>
      <c r="G519" s="141">
        <v>4112</v>
      </c>
      <c r="H519" s="141"/>
      <c r="I519" s="141"/>
      <c r="J519" s="208" t="s">
        <v>34</v>
      </c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121">
        <v>46200</v>
      </c>
      <c r="Y519" s="121"/>
      <c r="Z519" s="121"/>
      <c r="AA519" s="121"/>
      <c r="AB519" s="121"/>
      <c r="AC519" s="122"/>
      <c r="AD519" s="121">
        <v>45788.41</v>
      </c>
      <c r="AE519" s="121"/>
      <c r="AF519" s="121"/>
      <c r="AG519" s="121"/>
      <c r="AH519" s="121"/>
      <c r="AI519" s="122"/>
      <c r="AJ519" s="88">
        <f t="shared" si="22"/>
        <v>99.109112554112571</v>
      </c>
      <c r="AK519" s="89"/>
    </row>
    <row r="520" spans="1:37" ht="20.100000000000001" customHeight="1" x14ac:dyDescent="0.25">
      <c r="A520" s="144"/>
      <c r="B520" s="141"/>
      <c r="C520" s="140">
        <v>112</v>
      </c>
      <c r="D520" s="140"/>
      <c r="E520" s="162"/>
      <c r="F520" s="162"/>
      <c r="G520" s="141">
        <v>4113</v>
      </c>
      <c r="H520" s="141"/>
      <c r="I520" s="141"/>
      <c r="J520" s="120" t="s">
        <v>35</v>
      </c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1">
        <v>102300</v>
      </c>
      <c r="Y520" s="121"/>
      <c r="Z520" s="121"/>
      <c r="AA520" s="121"/>
      <c r="AB520" s="121"/>
      <c r="AC520" s="122"/>
      <c r="AD520" s="121">
        <v>101862.28</v>
      </c>
      <c r="AE520" s="121"/>
      <c r="AF520" s="121"/>
      <c r="AG520" s="121"/>
      <c r="AH520" s="121"/>
      <c r="AI520" s="122"/>
      <c r="AJ520" s="88">
        <f t="shared" si="22"/>
        <v>99.572121212121218</v>
      </c>
      <c r="AK520" s="89"/>
    </row>
    <row r="521" spans="1:37" ht="20.100000000000001" customHeight="1" x14ac:dyDescent="0.25">
      <c r="A521" s="144"/>
      <c r="B521" s="141"/>
      <c r="C521" s="140">
        <v>112</v>
      </c>
      <c r="D521" s="140"/>
      <c r="E521" s="162"/>
      <c r="F521" s="162"/>
      <c r="G521" s="141">
        <v>4114</v>
      </c>
      <c r="H521" s="141"/>
      <c r="I521" s="141"/>
      <c r="J521" s="120" t="s">
        <v>36</v>
      </c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1">
        <v>41200</v>
      </c>
      <c r="Y521" s="121"/>
      <c r="Z521" s="121"/>
      <c r="AA521" s="121"/>
      <c r="AB521" s="121"/>
      <c r="AC521" s="122"/>
      <c r="AD521" s="121">
        <v>40762.9</v>
      </c>
      <c r="AE521" s="121"/>
      <c r="AF521" s="121"/>
      <c r="AG521" s="121"/>
      <c r="AH521" s="121"/>
      <c r="AI521" s="122"/>
      <c r="AJ521" s="88">
        <f t="shared" si="22"/>
        <v>98.939077669902915</v>
      </c>
      <c r="AK521" s="89"/>
    </row>
    <row r="522" spans="1:37" ht="20.100000000000001" customHeight="1" x14ac:dyDescent="0.25">
      <c r="A522" s="146"/>
      <c r="B522" s="138"/>
      <c r="C522" s="137">
        <v>112</v>
      </c>
      <c r="D522" s="137"/>
      <c r="E522" s="163"/>
      <c r="F522" s="163"/>
      <c r="G522" s="138">
        <v>4115</v>
      </c>
      <c r="H522" s="138"/>
      <c r="I522" s="138"/>
      <c r="J522" s="105" t="s">
        <v>37</v>
      </c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6">
        <v>6200</v>
      </c>
      <c r="Y522" s="106"/>
      <c r="Z522" s="106"/>
      <c r="AA522" s="106"/>
      <c r="AB522" s="106"/>
      <c r="AC522" s="107"/>
      <c r="AD522" s="106">
        <v>6016.42</v>
      </c>
      <c r="AE522" s="106"/>
      <c r="AF522" s="106"/>
      <c r="AG522" s="106"/>
      <c r="AH522" s="106"/>
      <c r="AI522" s="107"/>
      <c r="AJ522" s="233">
        <f t="shared" si="22"/>
        <v>97.039032258064523</v>
      </c>
      <c r="AK522" s="234"/>
    </row>
    <row r="523" spans="1:37" ht="20.100000000000001" customHeight="1" x14ac:dyDescent="0.25">
      <c r="A523" s="142"/>
      <c r="B523" s="143"/>
      <c r="C523" s="147"/>
      <c r="D523" s="147"/>
      <c r="E523" s="101">
        <v>412</v>
      </c>
      <c r="F523" s="101"/>
      <c r="G523" s="103" t="s">
        <v>38</v>
      </c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83">
        <f>SUM(X524:X524)</f>
        <v>17500</v>
      </c>
      <c r="Y523" s="84"/>
      <c r="Z523" s="84"/>
      <c r="AA523" s="84"/>
      <c r="AB523" s="84"/>
      <c r="AC523" s="85"/>
      <c r="AD523" s="83">
        <f>SUM(AD524:AD524)</f>
        <v>17070.150000000001</v>
      </c>
      <c r="AE523" s="84"/>
      <c r="AF523" s="84"/>
      <c r="AG523" s="84"/>
      <c r="AH523" s="84"/>
      <c r="AI523" s="85"/>
      <c r="AJ523" s="86">
        <f t="shared" si="22"/>
        <v>97.543714285714287</v>
      </c>
      <c r="AK523" s="87"/>
    </row>
    <row r="524" spans="1:37" ht="20.100000000000001" customHeight="1" x14ac:dyDescent="0.25">
      <c r="A524" s="144"/>
      <c r="B524" s="141"/>
      <c r="C524" s="140">
        <v>112</v>
      </c>
      <c r="D524" s="140"/>
      <c r="E524" s="162"/>
      <c r="F524" s="162"/>
      <c r="G524" s="141">
        <v>4123</v>
      </c>
      <c r="H524" s="141"/>
      <c r="I524" s="141"/>
      <c r="J524" s="120" t="s">
        <v>39</v>
      </c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1">
        <v>17500</v>
      </c>
      <c r="Y524" s="121"/>
      <c r="Z524" s="121"/>
      <c r="AA524" s="121"/>
      <c r="AB524" s="121"/>
      <c r="AC524" s="122"/>
      <c r="AD524" s="121">
        <v>17070.150000000001</v>
      </c>
      <c r="AE524" s="121"/>
      <c r="AF524" s="121"/>
      <c r="AG524" s="121"/>
      <c r="AH524" s="121"/>
      <c r="AI524" s="122"/>
      <c r="AJ524" s="88">
        <f t="shared" si="22"/>
        <v>97.543714285714287</v>
      </c>
      <c r="AK524" s="89"/>
    </row>
    <row r="525" spans="1:37" ht="20.100000000000001" customHeight="1" x14ac:dyDescent="0.25">
      <c r="A525" s="142"/>
      <c r="B525" s="143"/>
      <c r="C525" s="147"/>
      <c r="D525" s="147"/>
      <c r="E525" s="101">
        <v>413</v>
      </c>
      <c r="F525" s="101"/>
      <c r="G525" s="103" t="s">
        <v>43</v>
      </c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83">
        <f>SUM(X526:X527)</f>
        <v>19600</v>
      </c>
      <c r="Y525" s="84"/>
      <c r="Z525" s="84"/>
      <c r="AA525" s="84"/>
      <c r="AB525" s="84"/>
      <c r="AC525" s="85"/>
      <c r="AD525" s="83">
        <f>SUM(AD526:AD527)</f>
        <v>11072.5</v>
      </c>
      <c r="AE525" s="84"/>
      <c r="AF525" s="84"/>
      <c r="AG525" s="84"/>
      <c r="AH525" s="84"/>
      <c r="AI525" s="85"/>
      <c r="AJ525" s="86">
        <f t="shared" si="22"/>
        <v>56.492346938775505</v>
      </c>
      <c r="AK525" s="87"/>
    </row>
    <row r="526" spans="1:37" ht="20.100000000000001" customHeight="1" x14ac:dyDescent="0.25">
      <c r="A526" s="144"/>
      <c r="B526" s="141"/>
      <c r="C526" s="140">
        <v>112</v>
      </c>
      <c r="D526" s="140"/>
      <c r="E526" s="162"/>
      <c r="F526" s="162"/>
      <c r="G526" s="141">
        <v>4131</v>
      </c>
      <c r="H526" s="141"/>
      <c r="I526" s="141"/>
      <c r="J526" s="120" t="s">
        <v>44</v>
      </c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1">
        <v>14000</v>
      </c>
      <c r="Y526" s="121"/>
      <c r="Z526" s="121"/>
      <c r="AA526" s="121"/>
      <c r="AB526" s="121"/>
      <c r="AC526" s="122"/>
      <c r="AD526" s="121">
        <v>9390.15</v>
      </c>
      <c r="AE526" s="121"/>
      <c r="AF526" s="121"/>
      <c r="AG526" s="121"/>
      <c r="AH526" s="121"/>
      <c r="AI526" s="122"/>
      <c r="AJ526" s="88">
        <f t="shared" si="22"/>
        <v>67.072500000000005</v>
      </c>
      <c r="AK526" s="89"/>
    </row>
    <row r="527" spans="1:37" ht="20.100000000000001" customHeight="1" x14ac:dyDescent="0.25">
      <c r="A527" s="146"/>
      <c r="B527" s="138"/>
      <c r="C527" s="137">
        <v>112</v>
      </c>
      <c r="D527" s="137"/>
      <c r="E527" s="163"/>
      <c r="F527" s="163"/>
      <c r="G527" s="138">
        <v>4133</v>
      </c>
      <c r="H527" s="138"/>
      <c r="I527" s="138"/>
      <c r="J527" s="222" t="s">
        <v>45</v>
      </c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106">
        <v>5600</v>
      </c>
      <c r="Y527" s="106"/>
      <c r="Z527" s="106"/>
      <c r="AA527" s="106"/>
      <c r="AB527" s="106"/>
      <c r="AC527" s="107"/>
      <c r="AD527" s="106">
        <v>1682.35</v>
      </c>
      <c r="AE527" s="106"/>
      <c r="AF527" s="106"/>
      <c r="AG527" s="106"/>
      <c r="AH527" s="106"/>
      <c r="AI527" s="107"/>
      <c r="AJ527" s="88">
        <f t="shared" si="22"/>
        <v>30.041964285714286</v>
      </c>
      <c r="AK527" s="89"/>
    </row>
    <row r="528" spans="1:37" ht="20.100000000000001" customHeight="1" x14ac:dyDescent="0.25">
      <c r="A528" s="142"/>
      <c r="B528" s="143"/>
      <c r="C528" s="147"/>
      <c r="D528" s="147"/>
      <c r="E528" s="101">
        <v>414</v>
      </c>
      <c r="F528" s="101"/>
      <c r="G528" s="103" t="s">
        <v>48</v>
      </c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83">
        <f>SUM(X529:X532)</f>
        <v>188500</v>
      </c>
      <c r="Y528" s="84"/>
      <c r="Z528" s="84"/>
      <c r="AA528" s="84"/>
      <c r="AB528" s="84"/>
      <c r="AC528" s="85"/>
      <c r="AD528" s="83">
        <f>SUM(AD529:AD532)</f>
        <v>187077.34</v>
      </c>
      <c r="AE528" s="84"/>
      <c r="AF528" s="84"/>
      <c r="AG528" s="84"/>
      <c r="AH528" s="84"/>
      <c r="AI528" s="85"/>
      <c r="AJ528" s="86">
        <f t="shared" si="22"/>
        <v>99.245273209549069</v>
      </c>
      <c r="AK528" s="87"/>
    </row>
    <row r="529" spans="1:37" ht="20.100000000000001" customHeight="1" x14ac:dyDescent="0.25">
      <c r="A529" s="144"/>
      <c r="B529" s="141"/>
      <c r="C529" s="140">
        <v>112</v>
      </c>
      <c r="D529" s="140"/>
      <c r="E529" s="162"/>
      <c r="F529" s="162"/>
      <c r="G529" s="141">
        <v>4141</v>
      </c>
      <c r="H529" s="141"/>
      <c r="I529" s="141"/>
      <c r="J529" s="120" t="s">
        <v>49</v>
      </c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1">
        <v>1000</v>
      </c>
      <c r="Y529" s="121"/>
      <c r="Z529" s="121"/>
      <c r="AA529" s="121"/>
      <c r="AB529" s="121"/>
      <c r="AC529" s="122"/>
      <c r="AD529" s="121">
        <v>931.46</v>
      </c>
      <c r="AE529" s="121"/>
      <c r="AF529" s="121"/>
      <c r="AG529" s="121"/>
      <c r="AH529" s="121"/>
      <c r="AI529" s="122"/>
      <c r="AJ529" s="88">
        <f t="shared" si="22"/>
        <v>93.146000000000001</v>
      </c>
      <c r="AK529" s="89"/>
    </row>
    <row r="530" spans="1:37" ht="20.100000000000001" customHeight="1" x14ac:dyDescent="0.25">
      <c r="A530" s="144"/>
      <c r="B530" s="141"/>
      <c r="C530" s="140">
        <v>460</v>
      </c>
      <c r="D530" s="140"/>
      <c r="E530" s="162"/>
      <c r="F530" s="162"/>
      <c r="G530" s="141">
        <v>4143</v>
      </c>
      <c r="H530" s="141"/>
      <c r="I530" s="141"/>
      <c r="J530" s="120" t="s">
        <v>51</v>
      </c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1">
        <v>155500</v>
      </c>
      <c r="Y530" s="121"/>
      <c r="Z530" s="121"/>
      <c r="AA530" s="121"/>
      <c r="AB530" s="121"/>
      <c r="AC530" s="122"/>
      <c r="AD530" s="121">
        <v>154226.78</v>
      </c>
      <c r="AE530" s="121"/>
      <c r="AF530" s="121"/>
      <c r="AG530" s="121"/>
      <c r="AH530" s="121"/>
      <c r="AI530" s="122"/>
      <c r="AJ530" s="88">
        <f t="shared" si="22"/>
        <v>99.181209003215429</v>
      </c>
      <c r="AK530" s="89"/>
    </row>
    <row r="531" spans="1:37" ht="20.100000000000001" customHeight="1" x14ac:dyDescent="0.25">
      <c r="A531" s="145"/>
      <c r="B531" s="139"/>
      <c r="C531" s="140">
        <v>111</v>
      </c>
      <c r="D531" s="140"/>
      <c r="E531" s="102"/>
      <c r="F531" s="102"/>
      <c r="G531" s="141">
        <v>4146</v>
      </c>
      <c r="H531" s="141"/>
      <c r="I531" s="141"/>
      <c r="J531" s="120" t="s">
        <v>53</v>
      </c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1">
        <v>5000</v>
      </c>
      <c r="Y531" s="121"/>
      <c r="Z531" s="121"/>
      <c r="AA531" s="121"/>
      <c r="AB531" s="121"/>
      <c r="AC531" s="122"/>
      <c r="AD531" s="121">
        <v>4949.42</v>
      </c>
      <c r="AE531" s="121"/>
      <c r="AF531" s="121"/>
      <c r="AG531" s="121"/>
      <c r="AH531" s="121"/>
      <c r="AI531" s="122"/>
      <c r="AJ531" s="88">
        <f t="shared" ref="AJ531" si="23">AD531/X531*100</f>
        <v>98.988399999999999</v>
      </c>
      <c r="AK531" s="89"/>
    </row>
    <row r="532" spans="1:37" ht="20.100000000000001" customHeight="1" x14ac:dyDescent="0.25">
      <c r="A532" s="146"/>
      <c r="B532" s="138"/>
      <c r="C532" s="137">
        <v>112</v>
      </c>
      <c r="D532" s="137"/>
      <c r="E532" s="163"/>
      <c r="F532" s="163"/>
      <c r="G532" s="138">
        <v>4149</v>
      </c>
      <c r="H532" s="138"/>
      <c r="I532" s="138"/>
      <c r="J532" s="105" t="s">
        <v>56</v>
      </c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6">
        <v>27000</v>
      </c>
      <c r="Y532" s="106"/>
      <c r="Z532" s="106"/>
      <c r="AA532" s="106"/>
      <c r="AB532" s="106"/>
      <c r="AC532" s="107"/>
      <c r="AD532" s="106">
        <v>26969.68</v>
      </c>
      <c r="AE532" s="106"/>
      <c r="AF532" s="106"/>
      <c r="AG532" s="106"/>
      <c r="AH532" s="106"/>
      <c r="AI532" s="107"/>
      <c r="AJ532" s="88">
        <f t="shared" si="22"/>
        <v>99.887703703703707</v>
      </c>
      <c r="AK532" s="89"/>
    </row>
    <row r="533" spans="1:37" ht="20.100000000000001" customHeight="1" x14ac:dyDescent="0.25">
      <c r="A533" s="142"/>
      <c r="B533" s="143"/>
      <c r="C533" s="147"/>
      <c r="D533" s="147"/>
      <c r="E533" s="101">
        <v>419</v>
      </c>
      <c r="F533" s="101"/>
      <c r="G533" s="236" t="s">
        <v>65</v>
      </c>
      <c r="H533" s="237"/>
      <c r="I533" s="237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8"/>
      <c r="X533" s="83">
        <f>X534</f>
        <v>45000</v>
      </c>
      <c r="Y533" s="84"/>
      <c r="Z533" s="84"/>
      <c r="AA533" s="84"/>
      <c r="AB533" s="84"/>
      <c r="AC533" s="85"/>
      <c r="AD533" s="83">
        <f>AD534</f>
        <v>44770</v>
      </c>
      <c r="AE533" s="84"/>
      <c r="AF533" s="84"/>
      <c r="AG533" s="84"/>
      <c r="AH533" s="84"/>
      <c r="AI533" s="85"/>
      <c r="AJ533" s="86">
        <f t="shared" si="22"/>
        <v>99.488888888888894</v>
      </c>
      <c r="AK533" s="87"/>
    </row>
    <row r="534" spans="1:37" ht="20.100000000000001" customHeight="1" x14ac:dyDescent="0.25">
      <c r="A534" s="144"/>
      <c r="B534" s="141"/>
      <c r="C534" s="290">
        <v>133</v>
      </c>
      <c r="D534" s="290"/>
      <c r="E534" s="162"/>
      <c r="F534" s="162"/>
      <c r="G534" s="141">
        <v>4193</v>
      </c>
      <c r="H534" s="141"/>
      <c r="I534" s="141"/>
      <c r="J534" s="120" t="s">
        <v>66</v>
      </c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1">
        <v>45000</v>
      </c>
      <c r="Y534" s="121"/>
      <c r="Z534" s="121"/>
      <c r="AA534" s="121"/>
      <c r="AB534" s="121"/>
      <c r="AC534" s="122"/>
      <c r="AD534" s="121">
        <v>44770</v>
      </c>
      <c r="AE534" s="121"/>
      <c r="AF534" s="121"/>
      <c r="AG534" s="121"/>
      <c r="AH534" s="121"/>
      <c r="AI534" s="122"/>
      <c r="AJ534" s="88">
        <f t="shared" si="22"/>
        <v>99.488888888888894</v>
      </c>
      <c r="AK534" s="89"/>
    </row>
    <row r="535" spans="1:37" ht="20.100000000000001" customHeight="1" x14ac:dyDescent="0.25">
      <c r="A535" s="200">
        <v>9</v>
      </c>
      <c r="B535" s="201"/>
      <c r="C535" s="204" t="s">
        <v>94</v>
      </c>
      <c r="D535" s="204"/>
      <c r="E535" s="204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148">
        <f>X517+X523+X525+X528+X533</f>
        <v>769100</v>
      </c>
      <c r="Y535" s="149"/>
      <c r="Z535" s="149"/>
      <c r="AA535" s="149"/>
      <c r="AB535" s="149"/>
      <c r="AC535" s="150"/>
      <c r="AD535" s="148">
        <f>AD517+AD523+AD525+AD528+AD533</f>
        <v>756855.71000000008</v>
      </c>
      <c r="AE535" s="149"/>
      <c r="AF535" s="149"/>
      <c r="AG535" s="149"/>
      <c r="AH535" s="149"/>
      <c r="AI535" s="150"/>
      <c r="AJ535" s="154">
        <f t="shared" si="22"/>
        <v>98.407971655181399</v>
      </c>
      <c r="AK535" s="155"/>
    </row>
    <row r="536" spans="1:37" ht="18" customHeight="1" x14ac:dyDescent="0.25">
      <c r="A536" s="202"/>
      <c r="B536" s="203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151"/>
      <c r="Y536" s="152"/>
      <c r="Z536" s="152"/>
      <c r="AA536" s="152"/>
      <c r="AB536" s="152"/>
      <c r="AC536" s="153"/>
      <c r="AD536" s="151"/>
      <c r="AE536" s="152"/>
      <c r="AF536" s="152"/>
      <c r="AG536" s="152"/>
      <c r="AH536" s="152"/>
      <c r="AI536" s="153"/>
      <c r="AJ536" s="156" t="e">
        <f t="shared" si="22"/>
        <v>#DIV/0!</v>
      </c>
      <c r="AK536" s="157"/>
    </row>
    <row r="562" spans="1:37" ht="0.75" customHeight="1" x14ac:dyDescent="0.25"/>
    <row r="563" spans="1:37" ht="18" customHeight="1" x14ac:dyDescent="0.25">
      <c r="A563" s="196" t="s">
        <v>89</v>
      </c>
      <c r="B563" s="197"/>
      <c r="C563" s="197" t="s">
        <v>90</v>
      </c>
      <c r="D563" s="197"/>
      <c r="E563" s="164" t="s">
        <v>91</v>
      </c>
      <c r="F563" s="164"/>
      <c r="G563" s="197" t="s">
        <v>91</v>
      </c>
      <c r="H563" s="197"/>
      <c r="I563" s="197" t="s">
        <v>92</v>
      </c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 t="s">
        <v>201</v>
      </c>
      <c r="Y563" s="197"/>
      <c r="Z563" s="197"/>
      <c r="AA563" s="197"/>
      <c r="AB563" s="197"/>
      <c r="AC563" s="206"/>
      <c r="AD563" s="197" t="s">
        <v>200</v>
      </c>
      <c r="AE563" s="197"/>
      <c r="AF563" s="197"/>
      <c r="AG563" s="197"/>
      <c r="AH563" s="197"/>
      <c r="AI563" s="206"/>
      <c r="AJ563" s="158" t="s">
        <v>122</v>
      </c>
      <c r="AK563" s="159"/>
    </row>
    <row r="564" spans="1:37" ht="18" customHeight="1" x14ac:dyDescent="0.25">
      <c r="A564" s="198"/>
      <c r="B564" s="199"/>
      <c r="C564" s="199"/>
      <c r="D564" s="199"/>
      <c r="E564" s="165"/>
      <c r="F564" s="165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Z564" s="199"/>
      <c r="AA564" s="199"/>
      <c r="AB564" s="199"/>
      <c r="AC564" s="207"/>
      <c r="AD564" s="199"/>
      <c r="AE564" s="199"/>
      <c r="AF564" s="199"/>
      <c r="AG564" s="199"/>
      <c r="AH564" s="199"/>
      <c r="AI564" s="207"/>
      <c r="AJ564" s="160"/>
      <c r="AK564" s="161"/>
    </row>
    <row r="565" spans="1:37" ht="18" customHeight="1" x14ac:dyDescent="0.25">
      <c r="A565" s="166">
        <v>10</v>
      </c>
      <c r="B565" s="167"/>
      <c r="C565" s="187" t="s">
        <v>182</v>
      </c>
      <c r="D565" s="188"/>
      <c r="E565" s="188"/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  <c r="AD565" s="188"/>
      <c r="AE565" s="188"/>
      <c r="AF565" s="188"/>
      <c r="AG565" s="188"/>
      <c r="AH565" s="188"/>
      <c r="AI565" s="188"/>
      <c r="AJ565" s="188"/>
      <c r="AK565" s="189"/>
    </row>
    <row r="566" spans="1:37" ht="18" customHeight="1" x14ac:dyDescent="0.25">
      <c r="A566" s="168"/>
      <c r="B566" s="169"/>
      <c r="C566" s="190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2"/>
    </row>
    <row r="567" spans="1:37" ht="20.100000000000001" customHeight="1" x14ac:dyDescent="0.25">
      <c r="A567" s="142"/>
      <c r="B567" s="143"/>
      <c r="C567" s="147"/>
      <c r="D567" s="147"/>
      <c r="E567" s="101">
        <v>411</v>
      </c>
      <c r="F567" s="101"/>
      <c r="G567" s="170" t="s">
        <v>32</v>
      </c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83">
        <f>SUM(X568:X572)</f>
        <v>310400</v>
      </c>
      <c r="Y567" s="84"/>
      <c r="Z567" s="84"/>
      <c r="AA567" s="84"/>
      <c r="AB567" s="84"/>
      <c r="AC567" s="85"/>
      <c r="AD567" s="83">
        <f>SUM(AD568:AD572)</f>
        <v>300798.36</v>
      </c>
      <c r="AE567" s="84"/>
      <c r="AF567" s="84"/>
      <c r="AG567" s="84"/>
      <c r="AH567" s="84"/>
      <c r="AI567" s="85"/>
      <c r="AJ567" s="86">
        <f>AD567/X567*100</f>
        <v>96.906688144329891</v>
      </c>
      <c r="AK567" s="87"/>
    </row>
    <row r="568" spans="1:37" ht="20.100000000000001" customHeight="1" x14ac:dyDescent="0.25">
      <c r="A568" s="144"/>
      <c r="B568" s="141"/>
      <c r="C568" s="140">
        <v>481</v>
      </c>
      <c r="D568" s="140"/>
      <c r="E568" s="162"/>
      <c r="F568" s="162"/>
      <c r="G568" s="141">
        <v>4111</v>
      </c>
      <c r="H568" s="141"/>
      <c r="I568" s="141"/>
      <c r="J568" s="120" t="s">
        <v>33</v>
      </c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1">
        <v>186900</v>
      </c>
      <c r="Y568" s="121"/>
      <c r="Z568" s="121"/>
      <c r="AA568" s="121"/>
      <c r="AB568" s="121"/>
      <c r="AC568" s="122"/>
      <c r="AD568" s="121">
        <v>181612.04</v>
      </c>
      <c r="AE568" s="121"/>
      <c r="AF568" s="121"/>
      <c r="AG568" s="121"/>
      <c r="AH568" s="121"/>
      <c r="AI568" s="122"/>
      <c r="AJ568" s="88">
        <f t="shared" ref="AJ568:AJ589" si="24">AD568/X568*100</f>
        <v>97.17070090957732</v>
      </c>
      <c r="AK568" s="89"/>
    </row>
    <row r="569" spans="1:37" ht="20.100000000000001" customHeight="1" x14ac:dyDescent="0.25">
      <c r="A569" s="144"/>
      <c r="B569" s="141"/>
      <c r="C569" s="140">
        <v>481</v>
      </c>
      <c r="D569" s="140"/>
      <c r="E569" s="162"/>
      <c r="F569" s="162"/>
      <c r="G569" s="141">
        <v>4112</v>
      </c>
      <c r="H569" s="141"/>
      <c r="I569" s="141"/>
      <c r="J569" s="208" t="s">
        <v>34</v>
      </c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121">
        <v>25600</v>
      </c>
      <c r="Y569" s="121"/>
      <c r="Z569" s="121"/>
      <c r="AA569" s="121"/>
      <c r="AB569" s="121"/>
      <c r="AC569" s="122"/>
      <c r="AD569" s="121">
        <v>24504.65</v>
      </c>
      <c r="AE569" s="121"/>
      <c r="AF569" s="121"/>
      <c r="AG569" s="121"/>
      <c r="AH569" s="121"/>
      <c r="AI569" s="122"/>
      <c r="AJ569" s="88">
        <f t="shared" si="24"/>
        <v>95.721289062500006</v>
      </c>
      <c r="AK569" s="89"/>
    </row>
    <row r="570" spans="1:37" ht="20.100000000000001" customHeight="1" x14ac:dyDescent="0.25">
      <c r="A570" s="144"/>
      <c r="B570" s="141"/>
      <c r="C570" s="140">
        <v>481</v>
      </c>
      <c r="D570" s="140"/>
      <c r="E570" s="162"/>
      <c r="F570" s="162"/>
      <c r="G570" s="141">
        <v>4113</v>
      </c>
      <c r="H570" s="141"/>
      <c r="I570" s="141"/>
      <c r="J570" s="120" t="s">
        <v>35</v>
      </c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1">
        <v>66700</v>
      </c>
      <c r="Y570" s="121"/>
      <c r="Z570" s="121"/>
      <c r="AA570" s="121"/>
      <c r="AB570" s="121"/>
      <c r="AC570" s="122"/>
      <c r="AD570" s="121">
        <v>65134.87</v>
      </c>
      <c r="AE570" s="121"/>
      <c r="AF570" s="121"/>
      <c r="AG570" s="121"/>
      <c r="AH570" s="121"/>
      <c r="AI570" s="122"/>
      <c r="AJ570" s="88">
        <f t="shared" si="24"/>
        <v>97.653478260869562</v>
      </c>
      <c r="AK570" s="89"/>
    </row>
    <row r="571" spans="1:37" ht="20.100000000000001" customHeight="1" x14ac:dyDescent="0.25">
      <c r="A571" s="144"/>
      <c r="B571" s="141"/>
      <c r="C571" s="140">
        <v>481</v>
      </c>
      <c r="D571" s="140"/>
      <c r="E571" s="162"/>
      <c r="F571" s="162"/>
      <c r="G571" s="141">
        <v>4114</v>
      </c>
      <c r="H571" s="141"/>
      <c r="I571" s="141"/>
      <c r="J571" s="120" t="s">
        <v>36</v>
      </c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1">
        <v>27300</v>
      </c>
      <c r="Y571" s="121"/>
      <c r="Z571" s="121"/>
      <c r="AA571" s="121"/>
      <c r="AB571" s="121"/>
      <c r="AC571" s="122"/>
      <c r="AD571" s="121">
        <v>25838.799999999999</v>
      </c>
      <c r="AE571" s="121"/>
      <c r="AF571" s="121"/>
      <c r="AG571" s="121"/>
      <c r="AH571" s="121"/>
      <c r="AI571" s="122"/>
      <c r="AJ571" s="88">
        <f t="shared" si="24"/>
        <v>94.647619047619045</v>
      </c>
      <c r="AK571" s="89"/>
    </row>
    <row r="572" spans="1:37" ht="20.100000000000001" customHeight="1" x14ac:dyDescent="0.25">
      <c r="A572" s="146"/>
      <c r="B572" s="138"/>
      <c r="C572" s="137">
        <v>481</v>
      </c>
      <c r="D572" s="137"/>
      <c r="E572" s="163"/>
      <c r="F572" s="163"/>
      <c r="G572" s="138">
        <v>4115</v>
      </c>
      <c r="H572" s="138"/>
      <c r="I572" s="138"/>
      <c r="J572" s="105" t="s">
        <v>37</v>
      </c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6">
        <v>3900</v>
      </c>
      <c r="Y572" s="106"/>
      <c r="Z572" s="106"/>
      <c r="AA572" s="106"/>
      <c r="AB572" s="106"/>
      <c r="AC572" s="107"/>
      <c r="AD572" s="106">
        <v>3708</v>
      </c>
      <c r="AE572" s="106"/>
      <c r="AF572" s="106"/>
      <c r="AG572" s="106"/>
      <c r="AH572" s="106"/>
      <c r="AI572" s="107"/>
      <c r="AJ572" s="88">
        <f t="shared" si="24"/>
        <v>95.07692307692308</v>
      </c>
      <c r="AK572" s="89"/>
    </row>
    <row r="573" spans="1:37" ht="20.100000000000001" customHeight="1" x14ac:dyDescent="0.25">
      <c r="A573" s="142"/>
      <c r="B573" s="143"/>
      <c r="C573" s="147"/>
      <c r="D573" s="147"/>
      <c r="E573" s="101">
        <v>412</v>
      </c>
      <c r="F573" s="101"/>
      <c r="G573" s="103" t="s">
        <v>38</v>
      </c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83">
        <f>SUM(X574:X574)</f>
        <v>11700</v>
      </c>
      <c r="Y573" s="84"/>
      <c r="Z573" s="84"/>
      <c r="AA573" s="84"/>
      <c r="AB573" s="84"/>
      <c r="AC573" s="85"/>
      <c r="AD573" s="83">
        <f>SUM(AD574:AD574)</f>
        <v>9622.52</v>
      </c>
      <c r="AE573" s="84"/>
      <c r="AF573" s="84"/>
      <c r="AG573" s="84"/>
      <c r="AH573" s="84"/>
      <c r="AI573" s="85"/>
      <c r="AJ573" s="86">
        <f t="shared" si="24"/>
        <v>82.243760683760698</v>
      </c>
      <c r="AK573" s="87"/>
    </row>
    <row r="574" spans="1:37" ht="20.100000000000001" customHeight="1" x14ac:dyDescent="0.25">
      <c r="A574" s="144"/>
      <c r="B574" s="141"/>
      <c r="C574" s="140">
        <v>481</v>
      </c>
      <c r="D574" s="140"/>
      <c r="E574" s="162"/>
      <c r="F574" s="162"/>
      <c r="G574" s="141">
        <v>4123</v>
      </c>
      <c r="H574" s="141"/>
      <c r="I574" s="141"/>
      <c r="J574" s="120" t="s">
        <v>39</v>
      </c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1">
        <v>11700</v>
      </c>
      <c r="Y574" s="121"/>
      <c r="Z574" s="121"/>
      <c r="AA574" s="121"/>
      <c r="AB574" s="121"/>
      <c r="AC574" s="122"/>
      <c r="AD574" s="121">
        <v>9622.52</v>
      </c>
      <c r="AE574" s="121"/>
      <c r="AF574" s="121"/>
      <c r="AG574" s="121"/>
      <c r="AH574" s="121"/>
      <c r="AI574" s="122"/>
      <c r="AJ574" s="88">
        <f t="shared" si="24"/>
        <v>82.243760683760698</v>
      </c>
      <c r="AK574" s="89"/>
    </row>
    <row r="575" spans="1:37" ht="20.100000000000001" customHeight="1" x14ac:dyDescent="0.25">
      <c r="A575" s="171"/>
      <c r="B575" s="172"/>
      <c r="C575" s="147"/>
      <c r="D575" s="147"/>
      <c r="E575" s="214">
        <v>413</v>
      </c>
      <c r="F575" s="215"/>
      <c r="G575" s="103" t="s">
        <v>43</v>
      </c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83">
        <f>SUM(X576:AC577)</f>
        <v>2200</v>
      </c>
      <c r="Y575" s="84"/>
      <c r="Z575" s="84"/>
      <c r="AA575" s="84"/>
      <c r="AB575" s="84"/>
      <c r="AC575" s="85"/>
      <c r="AD575" s="83">
        <f>SUM(AD576:AI577)</f>
        <v>1685.1499999999999</v>
      </c>
      <c r="AE575" s="84"/>
      <c r="AF575" s="84"/>
      <c r="AG575" s="84"/>
      <c r="AH575" s="84"/>
      <c r="AI575" s="85"/>
      <c r="AJ575" s="86">
        <f t="shared" si="24"/>
        <v>76.597727272727269</v>
      </c>
      <c r="AK575" s="87"/>
    </row>
    <row r="576" spans="1:37" ht="20.100000000000001" customHeight="1" x14ac:dyDescent="0.25">
      <c r="A576" s="218"/>
      <c r="B576" s="219"/>
      <c r="C576" s="140">
        <v>481</v>
      </c>
      <c r="D576" s="140"/>
      <c r="E576" s="220"/>
      <c r="F576" s="221"/>
      <c r="G576" s="141">
        <v>4131</v>
      </c>
      <c r="H576" s="141"/>
      <c r="I576" s="141"/>
      <c r="J576" s="120" t="s">
        <v>44</v>
      </c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1">
        <v>1700</v>
      </c>
      <c r="Y576" s="121"/>
      <c r="Z576" s="121"/>
      <c r="AA576" s="121"/>
      <c r="AB576" s="121"/>
      <c r="AC576" s="122"/>
      <c r="AD576" s="121">
        <v>1527.85</v>
      </c>
      <c r="AE576" s="121"/>
      <c r="AF576" s="121"/>
      <c r="AG576" s="121"/>
      <c r="AH576" s="121"/>
      <c r="AI576" s="122"/>
      <c r="AJ576" s="88">
        <f t="shared" si="24"/>
        <v>89.873529411764693</v>
      </c>
      <c r="AK576" s="89"/>
    </row>
    <row r="577" spans="1:37" ht="20.100000000000001" customHeight="1" x14ac:dyDescent="0.25">
      <c r="A577" s="218"/>
      <c r="B577" s="219"/>
      <c r="C577" s="104">
        <v>481</v>
      </c>
      <c r="D577" s="104"/>
      <c r="E577" s="220"/>
      <c r="F577" s="221"/>
      <c r="G577" s="139">
        <v>4133</v>
      </c>
      <c r="H577" s="139"/>
      <c r="I577" s="139"/>
      <c r="J577" s="244" t="s">
        <v>45</v>
      </c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90">
        <v>500</v>
      </c>
      <c r="Y577" s="90"/>
      <c r="Z577" s="90"/>
      <c r="AA577" s="90"/>
      <c r="AB577" s="90"/>
      <c r="AC577" s="91"/>
      <c r="AD577" s="90">
        <v>157.30000000000001</v>
      </c>
      <c r="AE577" s="90"/>
      <c r="AF577" s="90"/>
      <c r="AG577" s="90"/>
      <c r="AH577" s="90"/>
      <c r="AI577" s="91"/>
      <c r="AJ577" s="233">
        <f t="shared" si="24"/>
        <v>31.460000000000004</v>
      </c>
      <c r="AK577" s="234"/>
    </row>
    <row r="578" spans="1:37" ht="20.100000000000001" customHeight="1" x14ac:dyDescent="0.25">
      <c r="A578" s="171"/>
      <c r="B578" s="172"/>
      <c r="C578" s="295"/>
      <c r="D578" s="296"/>
      <c r="E578" s="214">
        <v>414</v>
      </c>
      <c r="F578" s="215"/>
      <c r="G578" s="236" t="s">
        <v>48</v>
      </c>
      <c r="H578" s="237"/>
      <c r="I578" s="237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8"/>
      <c r="X578" s="83">
        <f>SUM(X579:AC581)</f>
        <v>16500</v>
      </c>
      <c r="Y578" s="84"/>
      <c r="Z578" s="84"/>
      <c r="AA578" s="84"/>
      <c r="AB578" s="84"/>
      <c r="AC578" s="85"/>
      <c r="AD578" s="83">
        <f>SUM(AD579:AI581)</f>
        <v>17945.740000000002</v>
      </c>
      <c r="AE578" s="84"/>
      <c r="AF578" s="84"/>
      <c r="AG578" s="84"/>
      <c r="AH578" s="84"/>
      <c r="AI578" s="85"/>
      <c r="AJ578" s="86">
        <f t="shared" si="24"/>
        <v>108.76206060606061</v>
      </c>
      <c r="AK578" s="87"/>
    </row>
    <row r="579" spans="1:37" ht="20.100000000000001" customHeight="1" x14ac:dyDescent="0.25">
      <c r="A579" s="218"/>
      <c r="B579" s="219"/>
      <c r="C579" s="140">
        <v>481</v>
      </c>
      <c r="D579" s="140"/>
      <c r="E579" s="220"/>
      <c r="F579" s="221"/>
      <c r="G579" s="141">
        <v>4141</v>
      </c>
      <c r="H579" s="141"/>
      <c r="I579" s="141"/>
      <c r="J579" s="120" t="s">
        <v>49</v>
      </c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1">
        <v>2000</v>
      </c>
      <c r="Y579" s="121"/>
      <c r="Z579" s="121"/>
      <c r="AA579" s="121"/>
      <c r="AB579" s="121"/>
      <c r="AC579" s="122"/>
      <c r="AD579" s="121">
        <v>0</v>
      </c>
      <c r="AE579" s="121"/>
      <c r="AF579" s="121"/>
      <c r="AG579" s="121"/>
      <c r="AH579" s="121"/>
      <c r="AI579" s="122"/>
      <c r="AJ579" s="88">
        <f t="shared" si="24"/>
        <v>0</v>
      </c>
      <c r="AK579" s="89"/>
    </row>
    <row r="580" spans="1:37" ht="20.100000000000001" customHeight="1" x14ac:dyDescent="0.25">
      <c r="A580" s="218"/>
      <c r="B580" s="219"/>
      <c r="C580" s="140">
        <v>460</v>
      </c>
      <c r="D580" s="140"/>
      <c r="E580" s="220"/>
      <c r="F580" s="221"/>
      <c r="G580" s="141">
        <v>4143</v>
      </c>
      <c r="H580" s="141"/>
      <c r="I580" s="141"/>
      <c r="J580" s="120" t="s">
        <v>51</v>
      </c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1">
        <v>2500</v>
      </c>
      <c r="Y580" s="121"/>
      <c r="Z580" s="121"/>
      <c r="AA580" s="121"/>
      <c r="AB580" s="121"/>
      <c r="AC580" s="122"/>
      <c r="AD580" s="121">
        <v>3033.31</v>
      </c>
      <c r="AE580" s="121"/>
      <c r="AF580" s="121"/>
      <c r="AG580" s="121"/>
      <c r="AH580" s="121"/>
      <c r="AI580" s="122"/>
      <c r="AJ580" s="88">
        <f t="shared" si="24"/>
        <v>121.33240000000001</v>
      </c>
      <c r="AK580" s="89"/>
    </row>
    <row r="581" spans="1:37" ht="20.100000000000001" customHeight="1" x14ac:dyDescent="0.25">
      <c r="A581" s="173"/>
      <c r="B581" s="174"/>
      <c r="C581" s="104">
        <v>481</v>
      </c>
      <c r="D581" s="104"/>
      <c r="E581" s="216"/>
      <c r="F581" s="217"/>
      <c r="G581" s="139">
        <v>4149</v>
      </c>
      <c r="H581" s="139"/>
      <c r="I581" s="139"/>
      <c r="J581" s="300" t="s">
        <v>56</v>
      </c>
      <c r="K581" s="300"/>
      <c r="L581" s="300"/>
      <c r="M581" s="300"/>
      <c r="N581" s="300"/>
      <c r="O581" s="300"/>
      <c r="P581" s="300"/>
      <c r="Q581" s="300"/>
      <c r="R581" s="300"/>
      <c r="S581" s="300"/>
      <c r="T581" s="300"/>
      <c r="U581" s="300"/>
      <c r="V581" s="300"/>
      <c r="W581" s="300"/>
      <c r="X581" s="90">
        <v>12000</v>
      </c>
      <c r="Y581" s="90"/>
      <c r="Z581" s="90"/>
      <c r="AA581" s="90"/>
      <c r="AB581" s="90"/>
      <c r="AC581" s="91"/>
      <c r="AD581" s="90">
        <v>14912.43</v>
      </c>
      <c r="AE581" s="90"/>
      <c r="AF581" s="90"/>
      <c r="AG581" s="90"/>
      <c r="AH581" s="90"/>
      <c r="AI581" s="91"/>
      <c r="AJ581" s="233">
        <f>AD581/X581*100</f>
        <v>124.27025</v>
      </c>
      <c r="AK581" s="234"/>
    </row>
    <row r="582" spans="1:37" ht="20.100000000000001" customHeight="1" x14ac:dyDescent="0.25">
      <c r="A582" s="171"/>
      <c r="B582" s="172"/>
      <c r="C582" s="318"/>
      <c r="D582" s="318"/>
      <c r="E582" s="214">
        <v>418</v>
      </c>
      <c r="F582" s="536"/>
      <c r="G582" s="103" t="s">
        <v>160</v>
      </c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289">
        <f>X583</f>
        <v>160000</v>
      </c>
      <c r="Y582" s="289"/>
      <c r="Z582" s="289"/>
      <c r="AA582" s="289"/>
      <c r="AB582" s="289"/>
      <c r="AC582" s="289"/>
      <c r="AD582" s="289">
        <f>AD583</f>
        <v>132398.81</v>
      </c>
      <c r="AE582" s="289"/>
      <c r="AF582" s="289"/>
      <c r="AG582" s="289"/>
      <c r="AH582" s="289"/>
      <c r="AI582" s="289"/>
      <c r="AJ582" s="322">
        <f>AD582/X582*100</f>
        <v>82.749256250000002</v>
      </c>
      <c r="AK582" s="323"/>
    </row>
    <row r="583" spans="1:37" ht="39.950000000000003" customHeight="1" x14ac:dyDescent="0.25">
      <c r="A583" s="173"/>
      <c r="B583" s="174"/>
      <c r="C583" s="104">
        <v>481</v>
      </c>
      <c r="D583" s="104"/>
      <c r="E583" s="539"/>
      <c r="F583" s="540"/>
      <c r="G583" s="138">
        <v>4181</v>
      </c>
      <c r="H583" s="138"/>
      <c r="I583" s="138"/>
      <c r="J583" s="113" t="s">
        <v>161</v>
      </c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5"/>
      <c r="X583" s="106">
        <v>160000</v>
      </c>
      <c r="Y583" s="106"/>
      <c r="Z583" s="106"/>
      <c r="AA583" s="106"/>
      <c r="AB583" s="106"/>
      <c r="AC583" s="106"/>
      <c r="AD583" s="106">
        <v>132398.81</v>
      </c>
      <c r="AE583" s="106"/>
      <c r="AF583" s="106"/>
      <c r="AG583" s="106"/>
      <c r="AH583" s="106"/>
      <c r="AI583" s="106"/>
      <c r="AJ583" s="119">
        <f>AD583/X583*100</f>
        <v>82.749256250000002</v>
      </c>
      <c r="AK583" s="118"/>
    </row>
    <row r="584" spans="1:37" ht="39.950000000000003" customHeight="1" x14ac:dyDescent="0.25">
      <c r="A584" s="171"/>
      <c r="B584" s="172"/>
      <c r="C584" s="247"/>
      <c r="D584" s="248"/>
      <c r="E584" s="249">
        <v>431</v>
      </c>
      <c r="F584" s="250"/>
      <c r="G584" s="251" t="s">
        <v>69</v>
      </c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3"/>
      <c r="X584" s="254">
        <f>X585</f>
        <v>185000</v>
      </c>
      <c r="Y584" s="255"/>
      <c r="Z584" s="255"/>
      <c r="AA584" s="255"/>
      <c r="AB584" s="255"/>
      <c r="AC584" s="255"/>
      <c r="AD584" s="254">
        <f>AD585</f>
        <v>184843.84</v>
      </c>
      <c r="AE584" s="255"/>
      <c r="AF584" s="255"/>
      <c r="AG584" s="255"/>
      <c r="AH584" s="255"/>
      <c r="AI584" s="255"/>
      <c r="AJ584" s="497">
        <f>(AD584/X584)*100</f>
        <v>99.915589189189191</v>
      </c>
      <c r="AK584" s="85"/>
    </row>
    <row r="585" spans="1:37" ht="20.100000000000001" customHeight="1" x14ac:dyDescent="0.25">
      <c r="A585" s="218"/>
      <c r="B585" s="219"/>
      <c r="C585" s="140">
        <v>1091</v>
      </c>
      <c r="D585" s="140"/>
      <c r="E585" s="220"/>
      <c r="F585" s="221"/>
      <c r="G585" s="141">
        <v>4318</v>
      </c>
      <c r="H585" s="141"/>
      <c r="I585" s="141"/>
      <c r="J585" s="120" t="s">
        <v>74</v>
      </c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2">
        <v>185000</v>
      </c>
      <c r="Y585" s="240"/>
      <c r="Z585" s="240"/>
      <c r="AA585" s="240"/>
      <c r="AB585" s="240"/>
      <c r="AC585" s="240"/>
      <c r="AD585" s="240">
        <v>184843.84</v>
      </c>
      <c r="AE585" s="240"/>
      <c r="AF585" s="240"/>
      <c r="AG585" s="240"/>
      <c r="AH585" s="240"/>
      <c r="AI585" s="240"/>
      <c r="AJ585" s="88">
        <f>(AD585/X585)*100</f>
        <v>99.915589189189191</v>
      </c>
      <c r="AK585" s="89"/>
    </row>
    <row r="586" spans="1:37" ht="20.100000000000001" customHeight="1" x14ac:dyDescent="0.25">
      <c r="A586" s="171"/>
      <c r="B586" s="172"/>
      <c r="C586" s="209"/>
      <c r="D586" s="210"/>
      <c r="E586" s="280">
        <v>451</v>
      </c>
      <c r="F586" s="281"/>
      <c r="G586" s="236" t="s">
        <v>162</v>
      </c>
      <c r="H586" s="237"/>
      <c r="I586" s="237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8"/>
      <c r="X586" s="254">
        <f>X587</f>
        <v>45000</v>
      </c>
      <c r="Y586" s="255"/>
      <c r="Z586" s="255"/>
      <c r="AA586" s="255"/>
      <c r="AB586" s="255"/>
      <c r="AC586" s="255"/>
      <c r="AD586" s="255">
        <f>AD587</f>
        <v>36270</v>
      </c>
      <c r="AE586" s="255"/>
      <c r="AF586" s="255"/>
      <c r="AG586" s="255"/>
      <c r="AH586" s="255"/>
      <c r="AI586" s="255"/>
      <c r="AJ586" s="86">
        <f t="shared" ref="AJ586:AJ587" si="25">(AD586/X586)*100</f>
        <v>80.600000000000009</v>
      </c>
      <c r="AK586" s="87"/>
    </row>
    <row r="587" spans="1:37" ht="20.100000000000001" customHeight="1" x14ac:dyDescent="0.25">
      <c r="A587" s="173"/>
      <c r="B587" s="174"/>
      <c r="C587" s="108">
        <v>112</v>
      </c>
      <c r="D587" s="109"/>
      <c r="E587" s="320"/>
      <c r="F587" s="321"/>
      <c r="G587" s="110">
        <v>4513</v>
      </c>
      <c r="H587" s="111"/>
      <c r="I587" s="112"/>
      <c r="J587" s="113" t="s">
        <v>163</v>
      </c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5"/>
      <c r="X587" s="107">
        <v>45000</v>
      </c>
      <c r="Y587" s="324"/>
      <c r="Z587" s="324"/>
      <c r="AA587" s="324"/>
      <c r="AB587" s="324"/>
      <c r="AC587" s="324"/>
      <c r="AD587" s="324">
        <v>36270</v>
      </c>
      <c r="AE587" s="324"/>
      <c r="AF587" s="324"/>
      <c r="AG587" s="324"/>
      <c r="AH587" s="324"/>
      <c r="AI587" s="324"/>
      <c r="AJ587" s="86">
        <f t="shared" si="25"/>
        <v>80.600000000000009</v>
      </c>
      <c r="AK587" s="87"/>
    </row>
    <row r="588" spans="1:37" ht="20.100000000000001" customHeight="1" x14ac:dyDescent="0.25">
      <c r="A588" s="200">
        <v>10</v>
      </c>
      <c r="B588" s="201"/>
      <c r="C588" s="204" t="s">
        <v>94</v>
      </c>
      <c r="D588" s="204"/>
      <c r="E588" s="204"/>
      <c r="F588" s="204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148">
        <f>X567+X573+X575+X578+X582+X584+X586</f>
        <v>730800</v>
      </c>
      <c r="Y588" s="149"/>
      <c r="Z588" s="149"/>
      <c r="AA588" s="149"/>
      <c r="AB588" s="149"/>
      <c r="AC588" s="150"/>
      <c r="AD588" s="148">
        <f>AD567+AD573+AD575+AD578+AD582+AD584+AD586</f>
        <v>683564.42</v>
      </c>
      <c r="AE588" s="149"/>
      <c r="AF588" s="149"/>
      <c r="AG588" s="149"/>
      <c r="AH588" s="149"/>
      <c r="AI588" s="150"/>
      <c r="AJ588" s="154">
        <f t="shared" si="24"/>
        <v>93.53645593869733</v>
      </c>
      <c r="AK588" s="155"/>
    </row>
    <row r="589" spans="1:37" ht="20.100000000000001" customHeight="1" x14ac:dyDescent="0.25">
      <c r="A589" s="202"/>
      <c r="B589" s="203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151"/>
      <c r="Y589" s="152"/>
      <c r="Z589" s="152"/>
      <c r="AA589" s="152"/>
      <c r="AB589" s="152"/>
      <c r="AC589" s="153"/>
      <c r="AD589" s="151"/>
      <c r="AE589" s="152"/>
      <c r="AF589" s="152"/>
      <c r="AG589" s="152"/>
      <c r="AH589" s="152"/>
      <c r="AI589" s="153"/>
      <c r="AJ589" s="156" t="e">
        <f t="shared" si="24"/>
        <v>#DIV/0!</v>
      </c>
      <c r="AK589" s="157"/>
    </row>
    <row r="590" spans="1:37" s="42" customFormat="1" ht="20.100000000000001" customHeight="1" x14ac:dyDescent="0.25">
      <c r="A590" s="52"/>
      <c r="B590" s="52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5"/>
      <c r="AK590" s="55"/>
    </row>
    <row r="591" spans="1:37" s="42" customFormat="1" ht="20.100000000000001" customHeight="1" x14ac:dyDescent="0.25">
      <c r="A591" s="52"/>
      <c r="B591" s="52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5"/>
      <c r="AK591" s="55"/>
    </row>
    <row r="592" spans="1:37" s="42" customFormat="1" ht="20.100000000000001" customHeight="1" x14ac:dyDescent="0.25">
      <c r="A592" s="52"/>
      <c r="B592" s="52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5"/>
      <c r="AK592" s="55"/>
    </row>
    <row r="593" spans="1:37" s="42" customFormat="1" ht="20.100000000000001" customHeight="1" x14ac:dyDescent="0.25">
      <c r="A593" s="52"/>
      <c r="B593" s="52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5"/>
      <c r="AK593" s="55"/>
    </row>
    <row r="594" spans="1:37" s="42" customFormat="1" ht="20.100000000000001" customHeight="1" x14ac:dyDescent="0.25">
      <c r="A594" s="52"/>
      <c r="B594" s="52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5"/>
      <c r="AK594" s="55"/>
    </row>
    <row r="595" spans="1:37" s="42" customFormat="1" ht="20.100000000000001" customHeight="1" x14ac:dyDescent="0.25">
      <c r="A595" s="52"/>
      <c r="B595" s="52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5"/>
      <c r="AK595" s="55"/>
    </row>
    <row r="596" spans="1:37" s="42" customFormat="1" ht="20.100000000000001" customHeight="1" x14ac:dyDescent="0.25">
      <c r="A596" s="52"/>
      <c r="B596" s="52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5"/>
      <c r="AK596" s="55"/>
    </row>
    <row r="597" spans="1:37" s="42" customFormat="1" ht="20.100000000000001" customHeight="1" x14ac:dyDescent="0.25">
      <c r="A597" s="52"/>
      <c r="B597" s="52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5"/>
      <c r="AK597" s="55"/>
    </row>
    <row r="598" spans="1:37" s="42" customFormat="1" ht="20.100000000000001" customHeight="1" x14ac:dyDescent="0.25">
      <c r="A598" s="52"/>
      <c r="B598" s="52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5"/>
      <c r="AK598" s="55"/>
    </row>
    <row r="599" spans="1:37" s="42" customFormat="1" ht="20.100000000000001" customHeight="1" x14ac:dyDescent="0.25">
      <c r="A599" s="52"/>
      <c r="B599" s="52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5"/>
      <c r="AK599" s="55"/>
    </row>
    <row r="600" spans="1:37" s="42" customFormat="1" ht="20.100000000000001" customHeight="1" x14ac:dyDescent="0.25">
      <c r="A600" s="52"/>
      <c r="B600" s="52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5"/>
      <c r="AK600" s="55"/>
    </row>
    <row r="601" spans="1:37" s="42" customFormat="1" ht="20.100000000000001" customHeight="1" x14ac:dyDescent="0.25">
      <c r="A601" s="52"/>
      <c r="B601" s="52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5"/>
      <c r="AK601" s="55"/>
    </row>
    <row r="602" spans="1:37" s="42" customFormat="1" ht="20.100000000000001" customHeight="1" x14ac:dyDescent="0.25">
      <c r="A602" s="52"/>
      <c r="B602" s="52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5"/>
      <c r="AK602" s="55"/>
    </row>
    <row r="603" spans="1:37" s="42" customFormat="1" ht="20.100000000000001" customHeight="1" x14ac:dyDescent="0.25">
      <c r="A603" s="52"/>
      <c r="B603" s="52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5"/>
      <c r="AK603" s="55"/>
    </row>
    <row r="604" spans="1:37" s="42" customFormat="1" ht="20.100000000000001" customHeight="1" x14ac:dyDescent="0.25">
      <c r="A604" s="52"/>
      <c r="B604" s="52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5"/>
      <c r="AK604" s="55"/>
    </row>
    <row r="605" spans="1:37" s="42" customFormat="1" ht="20.100000000000001" customHeight="1" x14ac:dyDescent="0.25">
      <c r="A605" s="52"/>
      <c r="B605" s="52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5"/>
      <c r="AK605" s="55"/>
    </row>
    <row r="606" spans="1:37" s="42" customFormat="1" ht="20.100000000000001" customHeight="1" x14ac:dyDescent="0.25">
      <c r="A606" s="52"/>
      <c r="B606" s="52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5"/>
      <c r="AK606" s="55"/>
    </row>
    <row r="607" spans="1:37" ht="20.100000000000001" customHeight="1" x14ac:dyDescent="0.25">
      <c r="A607" s="196" t="s">
        <v>89</v>
      </c>
      <c r="B607" s="197"/>
      <c r="C607" s="197" t="s">
        <v>90</v>
      </c>
      <c r="D607" s="197"/>
      <c r="E607" s="164" t="s">
        <v>91</v>
      </c>
      <c r="F607" s="164"/>
      <c r="G607" s="197" t="s">
        <v>91</v>
      </c>
      <c r="H607" s="197"/>
      <c r="I607" s="197" t="s">
        <v>92</v>
      </c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 t="s">
        <v>201</v>
      </c>
      <c r="Y607" s="197"/>
      <c r="Z607" s="197"/>
      <c r="AA607" s="197"/>
      <c r="AB607" s="197"/>
      <c r="AC607" s="206"/>
      <c r="AD607" s="197" t="s">
        <v>200</v>
      </c>
      <c r="AE607" s="197"/>
      <c r="AF607" s="197"/>
      <c r="AG607" s="197"/>
      <c r="AH607" s="197"/>
      <c r="AI607" s="206"/>
      <c r="AJ607" s="158" t="s">
        <v>122</v>
      </c>
      <c r="AK607" s="159"/>
    </row>
    <row r="608" spans="1:37" ht="18" customHeight="1" x14ac:dyDescent="0.25">
      <c r="A608" s="198"/>
      <c r="B608" s="199"/>
      <c r="C608" s="199"/>
      <c r="D608" s="199"/>
      <c r="E608" s="165"/>
      <c r="F608" s="165"/>
      <c r="G608" s="199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  <c r="Z608" s="199"/>
      <c r="AA608" s="199"/>
      <c r="AB608" s="199"/>
      <c r="AC608" s="207"/>
      <c r="AD608" s="199"/>
      <c r="AE608" s="199"/>
      <c r="AF608" s="199"/>
      <c r="AG608" s="199"/>
      <c r="AH608" s="199"/>
      <c r="AI608" s="207"/>
      <c r="AJ608" s="160"/>
      <c r="AK608" s="161"/>
    </row>
    <row r="609" spans="1:37" ht="18" customHeight="1" x14ac:dyDescent="0.25">
      <c r="A609" s="166">
        <v>11</v>
      </c>
      <c r="B609" s="167"/>
      <c r="C609" s="187" t="s">
        <v>183</v>
      </c>
      <c r="D609" s="188"/>
      <c r="E609" s="188"/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  <c r="Z609" s="188"/>
      <c r="AA609" s="188"/>
      <c r="AB609" s="188"/>
      <c r="AC609" s="188"/>
      <c r="AD609" s="188"/>
      <c r="AE609" s="188"/>
      <c r="AF609" s="188"/>
      <c r="AG609" s="188"/>
      <c r="AH609" s="188"/>
      <c r="AI609" s="188"/>
      <c r="AJ609" s="188"/>
      <c r="AK609" s="189"/>
    </row>
    <row r="610" spans="1:37" ht="18" customHeight="1" x14ac:dyDescent="0.25">
      <c r="A610" s="168"/>
      <c r="B610" s="169"/>
      <c r="C610" s="190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2"/>
    </row>
    <row r="611" spans="1:37" ht="20.100000000000001" customHeight="1" x14ac:dyDescent="0.25">
      <c r="A611" s="142"/>
      <c r="B611" s="143"/>
      <c r="C611" s="147"/>
      <c r="D611" s="147"/>
      <c r="E611" s="101">
        <v>411</v>
      </c>
      <c r="F611" s="101"/>
      <c r="G611" s="170" t="s">
        <v>32</v>
      </c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83">
        <f>SUM(X612:X616)</f>
        <v>250900</v>
      </c>
      <c r="Y611" s="84"/>
      <c r="Z611" s="84"/>
      <c r="AA611" s="84"/>
      <c r="AB611" s="84"/>
      <c r="AC611" s="85"/>
      <c r="AD611" s="83">
        <f>SUM(AD612:AD616)</f>
        <v>228291.91</v>
      </c>
      <c r="AE611" s="84"/>
      <c r="AF611" s="84"/>
      <c r="AG611" s="84"/>
      <c r="AH611" s="84"/>
      <c r="AI611" s="85"/>
      <c r="AJ611" s="86">
        <f>AD611/X611*100</f>
        <v>90.989202869669199</v>
      </c>
      <c r="AK611" s="87"/>
    </row>
    <row r="612" spans="1:37" ht="20.100000000000001" customHeight="1" x14ac:dyDescent="0.25">
      <c r="A612" s="144"/>
      <c r="B612" s="141"/>
      <c r="C612" s="140">
        <v>1091</v>
      </c>
      <c r="D612" s="140"/>
      <c r="E612" s="162"/>
      <c r="F612" s="162"/>
      <c r="G612" s="141">
        <v>4111</v>
      </c>
      <c r="H612" s="141"/>
      <c r="I612" s="141"/>
      <c r="J612" s="120" t="s">
        <v>33</v>
      </c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1">
        <v>152200</v>
      </c>
      <c r="Y612" s="121"/>
      <c r="Z612" s="121"/>
      <c r="AA612" s="121"/>
      <c r="AB612" s="121"/>
      <c r="AC612" s="122"/>
      <c r="AD612" s="121">
        <v>137952.92000000001</v>
      </c>
      <c r="AE612" s="121"/>
      <c r="AF612" s="121"/>
      <c r="AG612" s="121"/>
      <c r="AH612" s="121"/>
      <c r="AI612" s="122"/>
      <c r="AJ612" s="88">
        <f t="shared" ref="AJ612:AJ626" si="26">AD612/X612*100</f>
        <v>90.63923784494088</v>
      </c>
      <c r="AK612" s="89"/>
    </row>
    <row r="613" spans="1:37" ht="20.100000000000001" customHeight="1" x14ac:dyDescent="0.25">
      <c r="A613" s="144"/>
      <c r="B613" s="141"/>
      <c r="C613" s="140">
        <v>1091</v>
      </c>
      <c r="D613" s="140"/>
      <c r="E613" s="162"/>
      <c r="F613" s="162"/>
      <c r="G613" s="141">
        <v>4112</v>
      </c>
      <c r="H613" s="141"/>
      <c r="I613" s="141"/>
      <c r="J613" s="208" t="s">
        <v>34</v>
      </c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121">
        <v>20700</v>
      </c>
      <c r="Y613" s="121"/>
      <c r="Z613" s="121"/>
      <c r="AA613" s="121"/>
      <c r="AB613" s="121"/>
      <c r="AC613" s="122"/>
      <c r="AD613" s="121">
        <v>18531.490000000002</v>
      </c>
      <c r="AE613" s="121"/>
      <c r="AF613" s="121"/>
      <c r="AG613" s="121"/>
      <c r="AH613" s="121"/>
      <c r="AI613" s="122"/>
      <c r="AJ613" s="88">
        <f t="shared" si="26"/>
        <v>89.524106280193251</v>
      </c>
      <c r="AK613" s="89"/>
    </row>
    <row r="614" spans="1:37" ht="20.100000000000001" customHeight="1" x14ac:dyDescent="0.25">
      <c r="A614" s="144"/>
      <c r="B614" s="141"/>
      <c r="C614" s="140">
        <v>1091</v>
      </c>
      <c r="D614" s="140"/>
      <c r="E614" s="162"/>
      <c r="F614" s="162"/>
      <c r="G614" s="141">
        <v>4113</v>
      </c>
      <c r="H614" s="141"/>
      <c r="I614" s="141"/>
      <c r="J614" s="120" t="s">
        <v>35</v>
      </c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1">
        <v>52900</v>
      </c>
      <c r="Y614" s="121"/>
      <c r="Z614" s="121"/>
      <c r="AA614" s="121"/>
      <c r="AB614" s="121"/>
      <c r="AC614" s="122"/>
      <c r="AD614" s="121">
        <v>49418.98</v>
      </c>
      <c r="AE614" s="121"/>
      <c r="AF614" s="121"/>
      <c r="AG614" s="121"/>
      <c r="AH614" s="121"/>
      <c r="AI614" s="122"/>
      <c r="AJ614" s="88">
        <f t="shared" si="26"/>
        <v>93.419621928166364</v>
      </c>
      <c r="AK614" s="89"/>
    </row>
    <row r="615" spans="1:37" ht="20.100000000000001" customHeight="1" x14ac:dyDescent="0.25">
      <c r="A615" s="144"/>
      <c r="B615" s="141"/>
      <c r="C615" s="140">
        <v>1091</v>
      </c>
      <c r="D615" s="140"/>
      <c r="E615" s="162"/>
      <c r="F615" s="162"/>
      <c r="G615" s="141">
        <v>4114</v>
      </c>
      <c r="H615" s="141"/>
      <c r="I615" s="141"/>
      <c r="J615" s="120" t="s">
        <v>36</v>
      </c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1">
        <v>22000</v>
      </c>
      <c r="Y615" s="121"/>
      <c r="Z615" s="121"/>
      <c r="AA615" s="121"/>
      <c r="AB615" s="121"/>
      <c r="AC615" s="122"/>
      <c r="AD615" s="121">
        <v>19605.310000000001</v>
      </c>
      <c r="AE615" s="121"/>
      <c r="AF615" s="121"/>
      <c r="AG615" s="121"/>
      <c r="AH615" s="121"/>
      <c r="AI615" s="122"/>
      <c r="AJ615" s="88">
        <f t="shared" si="26"/>
        <v>89.115045454545466</v>
      </c>
      <c r="AK615" s="89"/>
    </row>
    <row r="616" spans="1:37" ht="20.100000000000001" customHeight="1" x14ac:dyDescent="0.25">
      <c r="A616" s="146"/>
      <c r="B616" s="138"/>
      <c r="C616" s="137">
        <v>1091</v>
      </c>
      <c r="D616" s="137"/>
      <c r="E616" s="163"/>
      <c r="F616" s="163"/>
      <c r="G616" s="138">
        <v>4115</v>
      </c>
      <c r="H616" s="138"/>
      <c r="I616" s="138"/>
      <c r="J616" s="105" t="s">
        <v>37</v>
      </c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6">
        <v>3100</v>
      </c>
      <c r="Y616" s="106"/>
      <c r="Z616" s="106"/>
      <c r="AA616" s="106"/>
      <c r="AB616" s="106"/>
      <c r="AC616" s="107"/>
      <c r="AD616" s="106">
        <v>2783.21</v>
      </c>
      <c r="AE616" s="106"/>
      <c r="AF616" s="106"/>
      <c r="AG616" s="106"/>
      <c r="AH616" s="106"/>
      <c r="AI616" s="107"/>
      <c r="AJ616" s="88">
        <f t="shared" si="26"/>
        <v>89.780967741935484</v>
      </c>
      <c r="AK616" s="89"/>
    </row>
    <row r="617" spans="1:37" ht="20.100000000000001" customHeight="1" x14ac:dyDescent="0.25">
      <c r="A617" s="142"/>
      <c r="B617" s="143"/>
      <c r="C617" s="147"/>
      <c r="D617" s="147"/>
      <c r="E617" s="101">
        <v>412</v>
      </c>
      <c r="F617" s="101"/>
      <c r="G617" s="103" t="s">
        <v>38</v>
      </c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83">
        <f>SUM(X618:X618)</f>
        <v>9600</v>
      </c>
      <c r="Y617" s="84"/>
      <c r="Z617" s="84"/>
      <c r="AA617" s="84"/>
      <c r="AB617" s="84"/>
      <c r="AC617" s="85"/>
      <c r="AD617" s="83">
        <f>SUM(AD618:AD618)</f>
        <v>7031.44</v>
      </c>
      <c r="AE617" s="84"/>
      <c r="AF617" s="84"/>
      <c r="AG617" s="84"/>
      <c r="AH617" s="84"/>
      <c r="AI617" s="85"/>
      <c r="AJ617" s="86">
        <f t="shared" si="26"/>
        <v>73.244166666666672</v>
      </c>
      <c r="AK617" s="87"/>
    </row>
    <row r="618" spans="1:37" ht="20.100000000000001" customHeight="1" x14ac:dyDescent="0.25">
      <c r="A618" s="144"/>
      <c r="B618" s="141"/>
      <c r="C618" s="140">
        <v>1091</v>
      </c>
      <c r="D618" s="140"/>
      <c r="E618" s="162"/>
      <c r="F618" s="162"/>
      <c r="G618" s="141">
        <v>4123</v>
      </c>
      <c r="H618" s="141"/>
      <c r="I618" s="141"/>
      <c r="J618" s="120" t="s">
        <v>39</v>
      </c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1">
        <v>9600</v>
      </c>
      <c r="Y618" s="121"/>
      <c r="Z618" s="121"/>
      <c r="AA618" s="121"/>
      <c r="AB618" s="121"/>
      <c r="AC618" s="122"/>
      <c r="AD618" s="121">
        <v>7031.44</v>
      </c>
      <c r="AE618" s="121"/>
      <c r="AF618" s="121"/>
      <c r="AG618" s="121"/>
      <c r="AH618" s="121"/>
      <c r="AI618" s="122"/>
      <c r="AJ618" s="88">
        <f t="shared" si="26"/>
        <v>73.244166666666672</v>
      </c>
      <c r="AK618" s="89"/>
    </row>
    <row r="619" spans="1:37" ht="20.100000000000001" customHeight="1" x14ac:dyDescent="0.25">
      <c r="A619" s="171"/>
      <c r="B619" s="172"/>
      <c r="C619" s="147"/>
      <c r="D619" s="147"/>
      <c r="E619" s="214">
        <v>413</v>
      </c>
      <c r="F619" s="215"/>
      <c r="G619" s="103" t="s">
        <v>43</v>
      </c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83">
        <f>SUM(X620:AC622)</f>
        <v>10500</v>
      </c>
      <c r="Y619" s="84"/>
      <c r="Z619" s="84"/>
      <c r="AA619" s="84"/>
      <c r="AB619" s="84"/>
      <c r="AC619" s="85"/>
      <c r="AD619" s="83">
        <f>SUM(AD620:AI622)</f>
        <v>10297.85</v>
      </c>
      <c r="AE619" s="84"/>
      <c r="AF619" s="84"/>
      <c r="AG619" s="84"/>
      <c r="AH619" s="84"/>
      <c r="AI619" s="85"/>
      <c r="AJ619" s="86">
        <f t="shared" si="26"/>
        <v>98.074761904761914</v>
      </c>
      <c r="AK619" s="87"/>
    </row>
    <row r="620" spans="1:37" ht="20.100000000000001" customHeight="1" x14ac:dyDescent="0.25">
      <c r="A620" s="218"/>
      <c r="B620" s="219"/>
      <c r="C620" s="140">
        <v>1091</v>
      </c>
      <c r="D620" s="140"/>
      <c r="E620" s="220"/>
      <c r="F620" s="221"/>
      <c r="G620" s="141">
        <v>4131</v>
      </c>
      <c r="H620" s="141"/>
      <c r="I620" s="141"/>
      <c r="J620" s="120" t="s">
        <v>44</v>
      </c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1">
        <v>3500</v>
      </c>
      <c r="Y620" s="121"/>
      <c r="Z620" s="121"/>
      <c r="AA620" s="121"/>
      <c r="AB620" s="121"/>
      <c r="AC620" s="122"/>
      <c r="AD620" s="121">
        <v>3463.31</v>
      </c>
      <c r="AE620" s="121"/>
      <c r="AF620" s="121"/>
      <c r="AG620" s="121"/>
      <c r="AH620" s="121"/>
      <c r="AI620" s="122"/>
      <c r="AJ620" s="88">
        <f t="shared" si="26"/>
        <v>98.951714285714289</v>
      </c>
      <c r="AK620" s="89"/>
    </row>
    <row r="621" spans="1:37" ht="20.100000000000001" customHeight="1" x14ac:dyDescent="0.25">
      <c r="A621" s="218"/>
      <c r="B621" s="219"/>
      <c r="C621" s="104">
        <v>1091</v>
      </c>
      <c r="D621" s="104"/>
      <c r="E621" s="220"/>
      <c r="F621" s="221"/>
      <c r="G621" s="139">
        <v>4132</v>
      </c>
      <c r="H621" s="139"/>
      <c r="I621" s="139"/>
      <c r="J621" s="244" t="s">
        <v>158</v>
      </c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90">
        <v>6000</v>
      </c>
      <c r="Y621" s="90"/>
      <c r="Z621" s="90"/>
      <c r="AA621" s="90"/>
      <c r="AB621" s="90"/>
      <c r="AC621" s="91"/>
      <c r="AD621" s="90">
        <v>5958.46</v>
      </c>
      <c r="AE621" s="90"/>
      <c r="AF621" s="90"/>
      <c r="AG621" s="90"/>
      <c r="AH621" s="90"/>
      <c r="AI621" s="91"/>
      <c r="AJ621" s="233">
        <f>AD621/X621*100</f>
        <v>99.307666666666677</v>
      </c>
      <c r="AK621" s="234"/>
    </row>
    <row r="622" spans="1:37" ht="20.100000000000001" customHeight="1" x14ac:dyDescent="0.25">
      <c r="A622" s="218"/>
      <c r="B622" s="219"/>
      <c r="C622" s="104">
        <v>1091</v>
      </c>
      <c r="D622" s="104"/>
      <c r="E622" s="220"/>
      <c r="F622" s="221"/>
      <c r="G622" s="139">
        <v>4133</v>
      </c>
      <c r="H622" s="139"/>
      <c r="I622" s="139"/>
      <c r="J622" s="244" t="s">
        <v>45</v>
      </c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90">
        <v>1000</v>
      </c>
      <c r="Y622" s="90"/>
      <c r="Z622" s="90"/>
      <c r="AA622" s="90"/>
      <c r="AB622" s="90"/>
      <c r="AC622" s="91"/>
      <c r="AD622" s="90">
        <v>876.08</v>
      </c>
      <c r="AE622" s="90"/>
      <c r="AF622" s="90"/>
      <c r="AG622" s="90"/>
      <c r="AH622" s="90"/>
      <c r="AI622" s="91"/>
      <c r="AJ622" s="233">
        <f t="shared" si="26"/>
        <v>87.608000000000004</v>
      </c>
      <c r="AK622" s="234"/>
    </row>
    <row r="623" spans="1:37" ht="20.100000000000001" customHeight="1" x14ac:dyDescent="0.25">
      <c r="A623" s="171"/>
      <c r="B623" s="172"/>
      <c r="C623" s="295"/>
      <c r="D623" s="296"/>
      <c r="E623" s="214">
        <v>414</v>
      </c>
      <c r="F623" s="215"/>
      <c r="G623" s="236" t="s">
        <v>48</v>
      </c>
      <c r="H623" s="237"/>
      <c r="I623" s="237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8"/>
      <c r="X623" s="83">
        <f>SUM(X624:AC626)</f>
        <v>486000</v>
      </c>
      <c r="Y623" s="84"/>
      <c r="Z623" s="84"/>
      <c r="AA623" s="84"/>
      <c r="AB623" s="84"/>
      <c r="AC623" s="85"/>
      <c r="AD623" s="83">
        <f>SUM(AD624:AI626)</f>
        <v>471717.37</v>
      </c>
      <c r="AE623" s="84"/>
      <c r="AF623" s="84"/>
      <c r="AG623" s="84"/>
      <c r="AH623" s="84"/>
      <c r="AI623" s="85"/>
      <c r="AJ623" s="86">
        <f t="shared" si="26"/>
        <v>97.061187242798354</v>
      </c>
      <c r="AK623" s="87"/>
    </row>
    <row r="624" spans="1:37" ht="20.100000000000001" customHeight="1" x14ac:dyDescent="0.25">
      <c r="A624" s="218"/>
      <c r="B624" s="219"/>
      <c r="C624" s="140">
        <v>1091</v>
      </c>
      <c r="D624" s="140"/>
      <c r="E624" s="220"/>
      <c r="F624" s="221"/>
      <c r="G624" s="141">
        <v>4141</v>
      </c>
      <c r="H624" s="141"/>
      <c r="I624" s="141"/>
      <c r="J624" s="120" t="s">
        <v>49</v>
      </c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1">
        <v>1500</v>
      </c>
      <c r="Y624" s="121"/>
      <c r="Z624" s="121"/>
      <c r="AA624" s="121"/>
      <c r="AB624" s="121"/>
      <c r="AC624" s="122"/>
      <c r="AD624" s="121">
        <v>611.35</v>
      </c>
      <c r="AE624" s="121"/>
      <c r="AF624" s="121"/>
      <c r="AG624" s="121"/>
      <c r="AH624" s="121"/>
      <c r="AI624" s="122"/>
      <c r="AJ624" s="88">
        <f t="shared" si="26"/>
        <v>40.756666666666668</v>
      </c>
      <c r="AK624" s="89"/>
    </row>
    <row r="625" spans="1:37" ht="20.100000000000001" customHeight="1" x14ac:dyDescent="0.25">
      <c r="A625" s="218"/>
      <c r="B625" s="219"/>
      <c r="C625" s="140">
        <v>460</v>
      </c>
      <c r="D625" s="140"/>
      <c r="E625" s="220"/>
      <c r="F625" s="221"/>
      <c r="G625" s="141">
        <v>4143</v>
      </c>
      <c r="H625" s="141"/>
      <c r="I625" s="141"/>
      <c r="J625" s="120" t="s">
        <v>51</v>
      </c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1">
        <v>3000</v>
      </c>
      <c r="Y625" s="121"/>
      <c r="Z625" s="121"/>
      <c r="AA625" s="121"/>
      <c r="AB625" s="121"/>
      <c r="AC625" s="122"/>
      <c r="AD625" s="121">
        <v>2858.62</v>
      </c>
      <c r="AE625" s="121"/>
      <c r="AF625" s="121"/>
      <c r="AG625" s="121"/>
      <c r="AH625" s="121"/>
      <c r="AI625" s="122"/>
      <c r="AJ625" s="88">
        <f t="shared" si="26"/>
        <v>95.287333333333336</v>
      </c>
      <c r="AK625" s="89"/>
    </row>
    <row r="626" spans="1:37" ht="20.100000000000001" customHeight="1" x14ac:dyDescent="0.25">
      <c r="A626" s="173"/>
      <c r="B626" s="174"/>
      <c r="C626" s="104">
        <v>1091</v>
      </c>
      <c r="D626" s="104"/>
      <c r="E626" s="216"/>
      <c r="F626" s="217"/>
      <c r="G626" s="139">
        <v>4149</v>
      </c>
      <c r="H626" s="139"/>
      <c r="I626" s="139"/>
      <c r="J626" s="300" t="s">
        <v>56</v>
      </c>
      <c r="K626" s="300"/>
      <c r="L626" s="300"/>
      <c r="M626" s="300"/>
      <c r="N626" s="300"/>
      <c r="O626" s="300"/>
      <c r="P626" s="300"/>
      <c r="Q626" s="300"/>
      <c r="R626" s="300"/>
      <c r="S626" s="300"/>
      <c r="T626" s="300"/>
      <c r="U626" s="300"/>
      <c r="V626" s="300"/>
      <c r="W626" s="300"/>
      <c r="X626" s="90">
        <v>481500</v>
      </c>
      <c r="Y626" s="90"/>
      <c r="Z626" s="90"/>
      <c r="AA626" s="90"/>
      <c r="AB626" s="90"/>
      <c r="AC626" s="91"/>
      <c r="AD626" s="90">
        <v>468247.4</v>
      </c>
      <c r="AE626" s="90"/>
      <c r="AF626" s="90"/>
      <c r="AG626" s="90"/>
      <c r="AH626" s="90"/>
      <c r="AI626" s="91"/>
      <c r="AJ626" s="233">
        <f t="shared" si="26"/>
        <v>97.247642782969891</v>
      </c>
      <c r="AK626" s="234"/>
    </row>
    <row r="627" spans="1:37" ht="20.100000000000001" customHeight="1" x14ac:dyDescent="0.25">
      <c r="A627" s="171"/>
      <c r="B627" s="172"/>
      <c r="C627" s="295"/>
      <c r="D627" s="296"/>
      <c r="E627" s="214">
        <v>419</v>
      </c>
      <c r="F627" s="215"/>
      <c r="G627" s="236" t="s">
        <v>65</v>
      </c>
      <c r="H627" s="237"/>
      <c r="I627" s="237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8"/>
      <c r="X627" s="83">
        <f>SUM(X628:AC628)</f>
        <v>11500</v>
      </c>
      <c r="Y627" s="84"/>
      <c r="Z627" s="84"/>
      <c r="AA627" s="84"/>
      <c r="AB627" s="84"/>
      <c r="AC627" s="85"/>
      <c r="AD627" s="83">
        <f>SUM(AD628:AI628)</f>
        <v>11204.07</v>
      </c>
      <c r="AE627" s="84"/>
      <c r="AF627" s="84"/>
      <c r="AG627" s="84"/>
      <c r="AH627" s="84"/>
      <c r="AI627" s="85"/>
      <c r="AJ627" s="86">
        <f>AD627/X627*100</f>
        <v>97.426695652173905</v>
      </c>
      <c r="AK627" s="87"/>
    </row>
    <row r="628" spans="1:37" ht="20.100000000000001" customHeight="1" x14ac:dyDescent="0.25">
      <c r="A628" s="218"/>
      <c r="B628" s="219"/>
      <c r="C628" s="140">
        <v>1091</v>
      </c>
      <c r="D628" s="140"/>
      <c r="E628" s="220"/>
      <c r="F628" s="221"/>
      <c r="G628" s="141">
        <v>4191</v>
      </c>
      <c r="H628" s="141"/>
      <c r="I628" s="141"/>
      <c r="J628" s="120" t="s">
        <v>154</v>
      </c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1">
        <v>11500</v>
      </c>
      <c r="Y628" s="121"/>
      <c r="Z628" s="121"/>
      <c r="AA628" s="121"/>
      <c r="AB628" s="121"/>
      <c r="AC628" s="122"/>
      <c r="AD628" s="121">
        <v>11204.07</v>
      </c>
      <c r="AE628" s="121"/>
      <c r="AF628" s="121"/>
      <c r="AG628" s="121"/>
      <c r="AH628" s="121"/>
      <c r="AI628" s="122"/>
      <c r="AJ628" s="88">
        <f>AD628/X628*100</f>
        <v>97.426695652173905</v>
      </c>
      <c r="AK628" s="89"/>
    </row>
    <row r="629" spans="1:37" ht="39.950000000000003" customHeight="1" x14ac:dyDescent="0.25">
      <c r="A629" s="171"/>
      <c r="B629" s="172"/>
      <c r="C629" s="247"/>
      <c r="D629" s="248"/>
      <c r="E629" s="249">
        <v>431</v>
      </c>
      <c r="F629" s="250"/>
      <c r="G629" s="251" t="s">
        <v>69</v>
      </c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3"/>
      <c r="X629" s="254">
        <f>SUM(X630:AC632)</f>
        <v>784500</v>
      </c>
      <c r="Y629" s="255"/>
      <c r="Z629" s="255"/>
      <c r="AA629" s="255"/>
      <c r="AB629" s="255"/>
      <c r="AC629" s="255"/>
      <c r="AD629" s="254">
        <f>SUM(AD630:AI632)</f>
        <v>728725.9</v>
      </c>
      <c r="AE629" s="255"/>
      <c r="AF629" s="255"/>
      <c r="AG629" s="255"/>
      <c r="AH629" s="255"/>
      <c r="AI629" s="255"/>
      <c r="AJ629" s="497">
        <f>(AD629/X629)*100</f>
        <v>92.890490758444884</v>
      </c>
      <c r="AK629" s="85"/>
    </row>
    <row r="630" spans="1:37" ht="20.100000000000001" customHeight="1" x14ac:dyDescent="0.25">
      <c r="A630" s="218"/>
      <c r="B630" s="219"/>
      <c r="C630" s="140">
        <v>1091</v>
      </c>
      <c r="D630" s="140"/>
      <c r="E630" s="220"/>
      <c r="F630" s="221"/>
      <c r="G630" s="141">
        <v>4316</v>
      </c>
      <c r="H630" s="141"/>
      <c r="I630" s="141"/>
      <c r="J630" s="120" t="s">
        <v>73</v>
      </c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2">
        <v>250000</v>
      </c>
      <c r="Y630" s="240"/>
      <c r="Z630" s="240"/>
      <c r="AA630" s="240"/>
      <c r="AB630" s="240"/>
      <c r="AC630" s="240"/>
      <c r="AD630" s="240">
        <v>249535</v>
      </c>
      <c r="AE630" s="240"/>
      <c r="AF630" s="240"/>
      <c r="AG630" s="240"/>
      <c r="AH630" s="240"/>
      <c r="AI630" s="240"/>
      <c r="AJ630" s="88">
        <f>(AD630/X630)*100</f>
        <v>99.814000000000007</v>
      </c>
      <c r="AK630" s="89"/>
    </row>
    <row r="631" spans="1:37" ht="20.100000000000001" customHeight="1" x14ac:dyDescent="0.25">
      <c r="A631" s="218"/>
      <c r="B631" s="219"/>
      <c r="C631" s="140">
        <v>1091</v>
      </c>
      <c r="D631" s="140"/>
      <c r="E631" s="220"/>
      <c r="F631" s="221"/>
      <c r="G631" s="141">
        <v>4318</v>
      </c>
      <c r="H631" s="141"/>
      <c r="I631" s="141"/>
      <c r="J631" s="120" t="s">
        <v>74</v>
      </c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2">
        <v>397500</v>
      </c>
      <c r="Y631" s="240"/>
      <c r="Z631" s="240"/>
      <c r="AA631" s="240"/>
      <c r="AB631" s="240"/>
      <c r="AC631" s="240"/>
      <c r="AD631" s="240">
        <v>344986.06</v>
      </c>
      <c r="AE631" s="240"/>
      <c r="AF631" s="240"/>
      <c r="AG631" s="240"/>
      <c r="AH631" s="240"/>
      <c r="AI631" s="240"/>
      <c r="AJ631" s="88">
        <f>(AD631/X631)*100</f>
        <v>86.788945911949682</v>
      </c>
      <c r="AK631" s="89"/>
    </row>
    <row r="632" spans="1:37" ht="20.100000000000001" customHeight="1" x14ac:dyDescent="0.25">
      <c r="A632" s="50"/>
      <c r="B632" s="51"/>
      <c r="C632" s="140">
        <v>1091</v>
      </c>
      <c r="D632" s="140"/>
      <c r="E632" s="220"/>
      <c r="F632" s="221"/>
      <c r="G632" s="141">
        <v>4319</v>
      </c>
      <c r="H632" s="141"/>
      <c r="I632" s="141"/>
      <c r="J632" s="120" t="s">
        <v>152</v>
      </c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2">
        <v>137000</v>
      </c>
      <c r="Y632" s="240"/>
      <c r="Z632" s="240"/>
      <c r="AA632" s="240"/>
      <c r="AB632" s="240"/>
      <c r="AC632" s="240"/>
      <c r="AD632" s="240">
        <v>134204.84</v>
      </c>
      <c r="AE632" s="240"/>
      <c r="AF632" s="240"/>
      <c r="AG632" s="240"/>
      <c r="AH632" s="240"/>
      <c r="AI632" s="240"/>
      <c r="AJ632" s="88">
        <f>(AD632/X632)*100</f>
        <v>97.959737226277369</v>
      </c>
      <c r="AK632" s="89"/>
    </row>
    <row r="633" spans="1:37" ht="20.100000000000001" customHeight="1" x14ac:dyDescent="0.25">
      <c r="A633" s="200">
        <v>11</v>
      </c>
      <c r="B633" s="201"/>
      <c r="C633" s="204" t="s">
        <v>94</v>
      </c>
      <c r="D633" s="204"/>
      <c r="E633" s="204"/>
      <c r="F633" s="204"/>
      <c r="G633" s="204"/>
      <c r="H633" s="204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148">
        <f>X611+X617+X619+X623+X627+X629</f>
        <v>1553000</v>
      </c>
      <c r="Y633" s="149"/>
      <c r="Z633" s="149"/>
      <c r="AA633" s="149"/>
      <c r="AB633" s="149"/>
      <c r="AC633" s="150"/>
      <c r="AD633" s="148">
        <f>AD611+AD617+AD619+AD623+AD627+AD629</f>
        <v>1457268.54</v>
      </c>
      <c r="AE633" s="149"/>
      <c r="AF633" s="149"/>
      <c r="AG633" s="149"/>
      <c r="AH633" s="149"/>
      <c r="AI633" s="150"/>
      <c r="AJ633" s="154">
        <f>AD633/X633*100</f>
        <v>93.835707662588547</v>
      </c>
      <c r="AK633" s="155"/>
    </row>
    <row r="634" spans="1:37" ht="20.100000000000001" customHeight="1" x14ac:dyDescent="0.25">
      <c r="A634" s="202"/>
      <c r="B634" s="203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151"/>
      <c r="Y634" s="152"/>
      <c r="Z634" s="152"/>
      <c r="AA634" s="152"/>
      <c r="AB634" s="152"/>
      <c r="AC634" s="153"/>
      <c r="AD634" s="151"/>
      <c r="AE634" s="152"/>
      <c r="AF634" s="152"/>
      <c r="AG634" s="152"/>
      <c r="AH634" s="152"/>
      <c r="AI634" s="153"/>
      <c r="AJ634" s="156" t="e">
        <f>AD634/X634*100</f>
        <v>#DIV/0!</v>
      </c>
      <c r="AK634" s="157"/>
    </row>
    <row r="635" spans="1:37" s="42" customFormat="1" ht="12" customHeight="1" x14ac:dyDescent="0.25">
      <c r="A635" s="52"/>
      <c r="B635" s="52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5"/>
      <c r="AK635" s="55"/>
    </row>
    <row r="636" spans="1:37" s="42" customFormat="1" ht="20.100000000000001" customHeight="1" x14ac:dyDescent="0.25">
      <c r="A636" s="52"/>
      <c r="B636" s="52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5"/>
      <c r="AK636" s="55"/>
    </row>
    <row r="637" spans="1:37" s="42" customFormat="1" ht="20.100000000000001" customHeight="1" x14ac:dyDescent="0.25">
      <c r="A637" s="52"/>
      <c r="B637" s="52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5"/>
      <c r="AK637" s="55"/>
    </row>
    <row r="638" spans="1:37" s="42" customFormat="1" ht="20.100000000000001" customHeight="1" x14ac:dyDescent="0.25">
      <c r="A638" s="52"/>
      <c r="B638" s="52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5"/>
      <c r="AK638" s="55"/>
    </row>
    <row r="639" spans="1:37" s="42" customFormat="1" ht="20.100000000000001" customHeight="1" x14ac:dyDescent="0.25">
      <c r="A639" s="52"/>
      <c r="B639" s="52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5"/>
      <c r="AK639" s="55"/>
    </row>
    <row r="640" spans="1:37" s="42" customFormat="1" ht="20.100000000000001" customHeight="1" x14ac:dyDescent="0.25">
      <c r="A640" s="52"/>
      <c r="B640" s="52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5"/>
      <c r="AK640" s="55"/>
    </row>
    <row r="641" spans="1:37" s="42" customFormat="1" ht="20.100000000000001" customHeight="1" x14ac:dyDescent="0.25">
      <c r="A641" s="52"/>
      <c r="B641" s="52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5"/>
      <c r="AK641" s="55"/>
    </row>
    <row r="642" spans="1:37" s="42" customFormat="1" ht="20.100000000000001" customHeight="1" x14ac:dyDescent="0.25">
      <c r="A642" s="52"/>
      <c r="B642" s="52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5"/>
      <c r="AK642" s="55"/>
    </row>
    <row r="643" spans="1:37" s="42" customFormat="1" ht="20.100000000000001" customHeight="1" x14ac:dyDescent="0.25">
      <c r="A643" s="52"/>
      <c r="B643" s="52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5"/>
      <c r="AK643" s="55"/>
    </row>
    <row r="644" spans="1:37" s="42" customFormat="1" ht="20.100000000000001" customHeight="1" x14ac:dyDescent="0.25">
      <c r="A644" s="52"/>
      <c r="B644" s="52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5"/>
      <c r="AK644" s="55"/>
    </row>
    <row r="645" spans="1:37" s="42" customFormat="1" ht="20.100000000000001" customHeight="1" x14ac:dyDescent="0.25">
      <c r="A645" s="52"/>
      <c r="B645" s="52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5"/>
      <c r="AK645" s="55"/>
    </row>
    <row r="646" spans="1:37" s="42" customFormat="1" ht="20.100000000000001" customHeight="1" x14ac:dyDescent="0.25">
      <c r="A646" s="52"/>
      <c r="B646" s="52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5"/>
      <c r="AK646" s="55"/>
    </row>
    <row r="647" spans="1:37" s="42" customFormat="1" ht="20.100000000000001" customHeight="1" x14ac:dyDescent="0.25">
      <c r="A647" s="52"/>
      <c r="B647" s="52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5"/>
      <c r="AK647" s="55"/>
    </row>
    <row r="648" spans="1:37" s="42" customFormat="1" ht="20.100000000000001" customHeight="1" x14ac:dyDescent="0.25">
      <c r="A648" s="52"/>
      <c r="B648" s="52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5"/>
      <c r="AK648" s="55"/>
    </row>
    <row r="649" spans="1:37" s="42" customFormat="1" ht="20.100000000000001" customHeight="1" x14ac:dyDescent="0.25">
      <c r="A649" s="52"/>
      <c r="B649" s="52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5"/>
      <c r="AK649" s="55"/>
    </row>
    <row r="650" spans="1:37" s="42" customFormat="1" ht="20.100000000000001" customHeight="1" x14ac:dyDescent="0.25">
      <c r="A650" s="52"/>
      <c r="B650" s="52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5"/>
      <c r="AK650" s="55"/>
    </row>
    <row r="651" spans="1:37" s="42" customFormat="1" ht="20.100000000000001" customHeight="1" x14ac:dyDescent="0.25">
      <c r="A651" s="52"/>
      <c r="B651" s="52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5"/>
      <c r="AK651" s="55"/>
    </row>
    <row r="652" spans="1:37" s="42" customFormat="1" ht="20.100000000000001" customHeight="1" x14ac:dyDescent="0.25">
      <c r="A652" s="52"/>
      <c r="B652" s="52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5"/>
      <c r="AK652" s="55"/>
    </row>
    <row r="653" spans="1:37" ht="0.75" customHeight="1" x14ac:dyDescent="0.25"/>
    <row r="654" spans="1:37" ht="31.5" customHeight="1" x14ac:dyDescent="0.25">
      <c r="A654" s="196" t="s">
        <v>89</v>
      </c>
      <c r="B654" s="197"/>
      <c r="C654" s="197" t="s">
        <v>90</v>
      </c>
      <c r="D654" s="197"/>
      <c r="E654" s="164" t="s">
        <v>91</v>
      </c>
      <c r="F654" s="164"/>
      <c r="G654" s="197" t="s">
        <v>91</v>
      </c>
      <c r="H654" s="197"/>
      <c r="I654" s="197" t="s">
        <v>92</v>
      </c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 t="s">
        <v>201</v>
      </c>
      <c r="Y654" s="197"/>
      <c r="Z654" s="197"/>
      <c r="AA654" s="197"/>
      <c r="AB654" s="197"/>
      <c r="AC654" s="206"/>
      <c r="AD654" s="197" t="s">
        <v>200</v>
      </c>
      <c r="AE654" s="197"/>
      <c r="AF654" s="197"/>
      <c r="AG654" s="197"/>
      <c r="AH654" s="197"/>
      <c r="AI654" s="206"/>
      <c r="AJ654" s="158" t="s">
        <v>122</v>
      </c>
      <c r="AK654" s="159"/>
    </row>
    <row r="655" spans="1:37" ht="18" customHeight="1" x14ac:dyDescent="0.25">
      <c r="A655" s="198"/>
      <c r="B655" s="199"/>
      <c r="C655" s="199"/>
      <c r="D655" s="199"/>
      <c r="E655" s="165"/>
      <c r="F655" s="165"/>
      <c r="G655" s="199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  <c r="T655" s="199"/>
      <c r="U655" s="199"/>
      <c r="V655" s="199"/>
      <c r="W655" s="199"/>
      <c r="X655" s="199"/>
      <c r="Y655" s="199"/>
      <c r="Z655" s="199"/>
      <c r="AA655" s="199"/>
      <c r="AB655" s="199"/>
      <c r="AC655" s="207"/>
      <c r="AD655" s="199"/>
      <c r="AE655" s="199"/>
      <c r="AF655" s="199"/>
      <c r="AG655" s="199"/>
      <c r="AH655" s="199"/>
      <c r="AI655" s="207"/>
      <c r="AJ655" s="160"/>
      <c r="AK655" s="161"/>
    </row>
    <row r="656" spans="1:37" ht="31.5" customHeight="1" x14ac:dyDescent="0.25">
      <c r="A656" s="291">
        <v>12</v>
      </c>
      <c r="B656" s="292"/>
      <c r="C656" s="187" t="s">
        <v>104</v>
      </c>
      <c r="D656" s="188"/>
      <c r="E656" s="188"/>
      <c r="F656" s="188"/>
      <c r="G656" s="188"/>
      <c r="H656" s="188"/>
      <c r="I656" s="188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9"/>
    </row>
    <row r="657" spans="1:37" ht="18" customHeight="1" x14ac:dyDescent="0.25">
      <c r="A657" s="293"/>
      <c r="B657" s="294"/>
      <c r="C657" s="190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2"/>
    </row>
    <row r="658" spans="1:37" ht="20.100000000000001" customHeight="1" x14ac:dyDescent="0.25">
      <c r="A658" s="176"/>
      <c r="B658" s="177"/>
      <c r="C658" s="180"/>
      <c r="D658" s="180"/>
      <c r="E658" s="474">
        <v>411</v>
      </c>
      <c r="F658" s="474"/>
      <c r="G658" s="319" t="s">
        <v>32</v>
      </c>
      <c r="H658" s="319"/>
      <c r="I658" s="319"/>
      <c r="J658" s="319"/>
      <c r="K658" s="319"/>
      <c r="L658" s="319"/>
      <c r="M658" s="319"/>
      <c r="N658" s="319"/>
      <c r="O658" s="319"/>
      <c r="P658" s="319"/>
      <c r="Q658" s="319"/>
      <c r="R658" s="319"/>
      <c r="S658" s="319"/>
      <c r="T658" s="319"/>
      <c r="U658" s="319"/>
      <c r="V658" s="319"/>
      <c r="W658" s="319"/>
      <c r="X658" s="184">
        <f>SUM(X659:X663)</f>
        <v>125400</v>
      </c>
      <c r="Y658" s="185"/>
      <c r="Z658" s="185"/>
      <c r="AA658" s="185"/>
      <c r="AB658" s="185"/>
      <c r="AC658" s="186"/>
      <c r="AD658" s="184">
        <f>SUM(AD659:AD663)</f>
        <v>120045.6</v>
      </c>
      <c r="AE658" s="185"/>
      <c r="AF658" s="185"/>
      <c r="AG658" s="185"/>
      <c r="AH658" s="185"/>
      <c r="AI658" s="186"/>
      <c r="AJ658" s="86">
        <f>AD658/X658*100</f>
        <v>95.730143540669872</v>
      </c>
      <c r="AK658" s="87"/>
    </row>
    <row r="659" spans="1:37" ht="20.100000000000001" customHeight="1" x14ac:dyDescent="0.25">
      <c r="A659" s="178"/>
      <c r="B659" s="179"/>
      <c r="C659" s="290">
        <v>1091</v>
      </c>
      <c r="D659" s="290"/>
      <c r="E659" s="489"/>
      <c r="F659" s="489"/>
      <c r="G659" s="179">
        <v>4111</v>
      </c>
      <c r="H659" s="179"/>
      <c r="I659" s="179"/>
      <c r="J659" s="193" t="s">
        <v>33</v>
      </c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4">
        <v>75600</v>
      </c>
      <c r="Y659" s="194"/>
      <c r="Z659" s="194"/>
      <c r="AA659" s="194"/>
      <c r="AB659" s="194"/>
      <c r="AC659" s="195"/>
      <c r="AD659" s="194">
        <v>72831.240000000005</v>
      </c>
      <c r="AE659" s="194"/>
      <c r="AF659" s="194"/>
      <c r="AG659" s="194"/>
      <c r="AH659" s="194"/>
      <c r="AI659" s="195"/>
      <c r="AJ659" s="88">
        <f t="shared" ref="AJ659:AJ686" si="27">AD659/X659*100</f>
        <v>96.337619047619043</v>
      </c>
      <c r="AK659" s="89"/>
    </row>
    <row r="660" spans="1:37" ht="20.100000000000001" customHeight="1" x14ac:dyDescent="0.25">
      <c r="A660" s="178"/>
      <c r="B660" s="179"/>
      <c r="C660" s="290">
        <v>1091</v>
      </c>
      <c r="D660" s="290"/>
      <c r="E660" s="489"/>
      <c r="F660" s="489"/>
      <c r="G660" s="179">
        <v>4112</v>
      </c>
      <c r="H660" s="179"/>
      <c r="I660" s="179"/>
      <c r="J660" s="528" t="s">
        <v>34</v>
      </c>
      <c r="K660" s="528"/>
      <c r="L660" s="528"/>
      <c r="M660" s="528"/>
      <c r="N660" s="528"/>
      <c r="O660" s="528"/>
      <c r="P660" s="528"/>
      <c r="Q660" s="528"/>
      <c r="R660" s="528"/>
      <c r="S660" s="528"/>
      <c r="T660" s="528"/>
      <c r="U660" s="528"/>
      <c r="V660" s="528"/>
      <c r="W660" s="528"/>
      <c r="X660" s="194">
        <v>10400</v>
      </c>
      <c r="Y660" s="194"/>
      <c r="Z660" s="194"/>
      <c r="AA660" s="194"/>
      <c r="AB660" s="194"/>
      <c r="AC660" s="195"/>
      <c r="AD660" s="194">
        <v>9784.02</v>
      </c>
      <c r="AE660" s="194"/>
      <c r="AF660" s="194"/>
      <c r="AG660" s="194"/>
      <c r="AH660" s="194"/>
      <c r="AI660" s="195"/>
      <c r="AJ660" s="88">
        <f t="shared" si="27"/>
        <v>94.077115384615382</v>
      </c>
      <c r="AK660" s="89"/>
    </row>
    <row r="661" spans="1:37" ht="20.100000000000001" customHeight="1" x14ac:dyDescent="0.25">
      <c r="A661" s="178"/>
      <c r="B661" s="179"/>
      <c r="C661" s="290">
        <v>1091</v>
      </c>
      <c r="D661" s="290"/>
      <c r="E661" s="489"/>
      <c r="F661" s="489"/>
      <c r="G661" s="179">
        <v>4113</v>
      </c>
      <c r="H661" s="179"/>
      <c r="I661" s="179"/>
      <c r="J661" s="193" t="s">
        <v>35</v>
      </c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4">
        <v>27100</v>
      </c>
      <c r="Y661" s="194"/>
      <c r="Z661" s="194"/>
      <c r="AA661" s="194"/>
      <c r="AB661" s="194"/>
      <c r="AC661" s="195"/>
      <c r="AD661" s="194">
        <v>26090.67</v>
      </c>
      <c r="AE661" s="194"/>
      <c r="AF661" s="194"/>
      <c r="AG661" s="194"/>
      <c r="AH661" s="194"/>
      <c r="AI661" s="195"/>
      <c r="AJ661" s="88">
        <f t="shared" si="27"/>
        <v>96.275535055350545</v>
      </c>
      <c r="AK661" s="89"/>
    </row>
    <row r="662" spans="1:37" ht="20.100000000000001" customHeight="1" x14ac:dyDescent="0.25">
      <c r="A662" s="178"/>
      <c r="B662" s="179"/>
      <c r="C662" s="290">
        <v>1091</v>
      </c>
      <c r="D662" s="290"/>
      <c r="E662" s="489"/>
      <c r="F662" s="489"/>
      <c r="G662" s="179">
        <v>4114</v>
      </c>
      <c r="H662" s="179"/>
      <c r="I662" s="179"/>
      <c r="J662" s="193" t="s">
        <v>36</v>
      </c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4">
        <v>10700</v>
      </c>
      <c r="Y662" s="194"/>
      <c r="Z662" s="194"/>
      <c r="AA662" s="194"/>
      <c r="AB662" s="194"/>
      <c r="AC662" s="195"/>
      <c r="AD662" s="194">
        <v>9856.15</v>
      </c>
      <c r="AE662" s="194"/>
      <c r="AF662" s="194"/>
      <c r="AG662" s="194"/>
      <c r="AH662" s="194"/>
      <c r="AI662" s="195"/>
      <c r="AJ662" s="88">
        <f t="shared" si="27"/>
        <v>92.113551401869159</v>
      </c>
      <c r="AK662" s="89"/>
    </row>
    <row r="663" spans="1:37" ht="20.100000000000001" customHeight="1" x14ac:dyDescent="0.25">
      <c r="A663" s="245"/>
      <c r="B663" s="246"/>
      <c r="C663" s="211">
        <v>1091</v>
      </c>
      <c r="D663" s="211"/>
      <c r="E663" s="521"/>
      <c r="F663" s="521"/>
      <c r="G663" s="246">
        <v>4115</v>
      </c>
      <c r="H663" s="246"/>
      <c r="I663" s="246"/>
      <c r="J663" s="520" t="s">
        <v>37</v>
      </c>
      <c r="K663" s="520"/>
      <c r="L663" s="520"/>
      <c r="M663" s="520"/>
      <c r="N663" s="520"/>
      <c r="O663" s="520"/>
      <c r="P663" s="520"/>
      <c r="Q663" s="520"/>
      <c r="R663" s="520"/>
      <c r="S663" s="520"/>
      <c r="T663" s="520"/>
      <c r="U663" s="520"/>
      <c r="V663" s="520"/>
      <c r="W663" s="520"/>
      <c r="X663" s="227">
        <v>1600</v>
      </c>
      <c r="Y663" s="227"/>
      <c r="Z663" s="227"/>
      <c r="AA663" s="227"/>
      <c r="AB663" s="227"/>
      <c r="AC663" s="228"/>
      <c r="AD663" s="227">
        <v>1483.52</v>
      </c>
      <c r="AE663" s="227"/>
      <c r="AF663" s="227"/>
      <c r="AG663" s="227"/>
      <c r="AH663" s="227"/>
      <c r="AI663" s="228"/>
      <c r="AJ663" s="88">
        <f t="shared" si="27"/>
        <v>92.72</v>
      </c>
      <c r="AK663" s="89"/>
    </row>
    <row r="664" spans="1:37" ht="20.100000000000001" customHeight="1" x14ac:dyDescent="0.25">
      <c r="A664" s="176"/>
      <c r="B664" s="177"/>
      <c r="C664" s="180"/>
      <c r="D664" s="180"/>
      <c r="E664" s="474">
        <v>412</v>
      </c>
      <c r="F664" s="474"/>
      <c r="G664" s="235" t="s">
        <v>38</v>
      </c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184">
        <f>SUM(X665:X666)</f>
        <v>11100</v>
      </c>
      <c r="Y664" s="185"/>
      <c r="Z664" s="185"/>
      <c r="AA664" s="185"/>
      <c r="AB664" s="185"/>
      <c r="AC664" s="186"/>
      <c r="AD664" s="184">
        <f>SUM(AD665:AD666)</f>
        <v>10029.61</v>
      </c>
      <c r="AE664" s="185"/>
      <c r="AF664" s="185"/>
      <c r="AG664" s="185"/>
      <c r="AH664" s="185"/>
      <c r="AI664" s="186"/>
      <c r="AJ664" s="86">
        <f t="shared" si="27"/>
        <v>90.35684684684685</v>
      </c>
      <c r="AK664" s="87"/>
    </row>
    <row r="665" spans="1:37" ht="20.100000000000001" customHeight="1" x14ac:dyDescent="0.25">
      <c r="A665" s="178"/>
      <c r="B665" s="179"/>
      <c r="C665" s="290">
        <v>1091</v>
      </c>
      <c r="D665" s="290"/>
      <c r="E665" s="489"/>
      <c r="F665" s="489"/>
      <c r="G665" s="179">
        <v>4123</v>
      </c>
      <c r="H665" s="179"/>
      <c r="I665" s="179"/>
      <c r="J665" s="193" t="s">
        <v>39</v>
      </c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4">
        <v>4400</v>
      </c>
      <c r="Y665" s="194"/>
      <c r="Z665" s="194"/>
      <c r="AA665" s="194"/>
      <c r="AB665" s="194"/>
      <c r="AC665" s="195"/>
      <c r="AD665" s="194">
        <v>3845.22</v>
      </c>
      <c r="AE665" s="194"/>
      <c r="AF665" s="194"/>
      <c r="AG665" s="194"/>
      <c r="AH665" s="194"/>
      <c r="AI665" s="195"/>
      <c r="AJ665" s="88">
        <f t="shared" si="27"/>
        <v>87.391363636363621</v>
      </c>
      <c r="AK665" s="89"/>
    </row>
    <row r="666" spans="1:37" ht="20.100000000000001" customHeight="1" x14ac:dyDescent="0.25">
      <c r="A666" s="245"/>
      <c r="B666" s="246"/>
      <c r="C666" s="211">
        <v>1091</v>
      </c>
      <c r="D666" s="211"/>
      <c r="E666" s="521"/>
      <c r="F666" s="521"/>
      <c r="G666" s="246">
        <v>4127</v>
      </c>
      <c r="H666" s="246"/>
      <c r="I666" s="246"/>
      <c r="J666" s="551" t="s">
        <v>42</v>
      </c>
      <c r="K666" s="551"/>
      <c r="L666" s="551"/>
      <c r="M666" s="551"/>
      <c r="N666" s="551"/>
      <c r="O666" s="551"/>
      <c r="P666" s="551"/>
      <c r="Q666" s="551"/>
      <c r="R666" s="551"/>
      <c r="S666" s="551"/>
      <c r="T666" s="551"/>
      <c r="U666" s="551"/>
      <c r="V666" s="551"/>
      <c r="W666" s="551"/>
      <c r="X666" s="227">
        <v>6700</v>
      </c>
      <c r="Y666" s="227"/>
      <c r="Z666" s="227"/>
      <c r="AA666" s="227"/>
      <c r="AB666" s="227"/>
      <c r="AC666" s="228"/>
      <c r="AD666" s="227">
        <v>6184.39</v>
      </c>
      <c r="AE666" s="227"/>
      <c r="AF666" s="227"/>
      <c r="AG666" s="227"/>
      <c r="AH666" s="227"/>
      <c r="AI666" s="228"/>
      <c r="AJ666" s="88">
        <f t="shared" si="27"/>
        <v>92.304328358208963</v>
      </c>
      <c r="AK666" s="89"/>
    </row>
    <row r="667" spans="1:37" ht="20.100000000000001" customHeight="1" x14ac:dyDescent="0.25">
      <c r="A667" s="483"/>
      <c r="B667" s="379"/>
      <c r="C667" s="180"/>
      <c r="D667" s="180"/>
      <c r="E667" s="535">
        <v>413</v>
      </c>
      <c r="F667" s="541"/>
      <c r="G667" s="235" t="s">
        <v>43</v>
      </c>
      <c r="H667" s="235"/>
      <c r="I667" s="235"/>
      <c r="J667" s="235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184">
        <f>SUM(X668:AC671)</f>
        <v>8900</v>
      </c>
      <c r="Y667" s="185"/>
      <c r="Z667" s="185"/>
      <c r="AA667" s="185"/>
      <c r="AB667" s="185"/>
      <c r="AC667" s="186"/>
      <c r="AD667" s="184">
        <f>SUM(AD668:AI671)</f>
        <v>5141.45</v>
      </c>
      <c r="AE667" s="185"/>
      <c r="AF667" s="185"/>
      <c r="AG667" s="185"/>
      <c r="AH667" s="185"/>
      <c r="AI667" s="186"/>
      <c r="AJ667" s="86">
        <f t="shared" si="27"/>
        <v>57.769101123595505</v>
      </c>
      <c r="AK667" s="87"/>
    </row>
    <row r="668" spans="1:37" ht="20.100000000000001" customHeight="1" x14ac:dyDescent="0.25">
      <c r="A668" s="519"/>
      <c r="B668" s="450"/>
      <c r="C668" s="290">
        <v>1091</v>
      </c>
      <c r="D668" s="290"/>
      <c r="E668" s="542"/>
      <c r="F668" s="543"/>
      <c r="G668" s="179">
        <v>4131</v>
      </c>
      <c r="H668" s="179"/>
      <c r="I668" s="179"/>
      <c r="J668" s="193" t="s">
        <v>44</v>
      </c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4">
        <v>4200</v>
      </c>
      <c r="Y668" s="194"/>
      <c r="Z668" s="194"/>
      <c r="AA668" s="194"/>
      <c r="AB668" s="194"/>
      <c r="AC668" s="195"/>
      <c r="AD668" s="194">
        <v>1914.74</v>
      </c>
      <c r="AE668" s="194"/>
      <c r="AF668" s="194"/>
      <c r="AG668" s="194"/>
      <c r="AH668" s="194"/>
      <c r="AI668" s="195"/>
      <c r="AJ668" s="88">
        <f t="shared" si="27"/>
        <v>45.589047619047619</v>
      </c>
      <c r="AK668" s="89"/>
    </row>
    <row r="669" spans="1:37" ht="20.100000000000001" customHeight="1" x14ac:dyDescent="0.25">
      <c r="A669" s="519"/>
      <c r="B669" s="450"/>
      <c r="C669" s="290">
        <v>1091</v>
      </c>
      <c r="D669" s="290"/>
      <c r="E669" s="542"/>
      <c r="F669" s="543"/>
      <c r="G669" s="179">
        <v>4132</v>
      </c>
      <c r="H669" s="179"/>
      <c r="I669" s="179"/>
      <c r="J669" s="528" t="s">
        <v>158</v>
      </c>
      <c r="K669" s="528"/>
      <c r="L669" s="528"/>
      <c r="M669" s="528"/>
      <c r="N669" s="528"/>
      <c r="O669" s="528"/>
      <c r="P669" s="528"/>
      <c r="Q669" s="528"/>
      <c r="R669" s="528"/>
      <c r="S669" s="528"/>
      <c r="T669" s="528"/>
      <c r="U669" s="528"/>
      <c r="V669" s="528"/>
      <c r="W669" s="528"/>
      <c r="X669" s="194">
        <v>500</v>
      </c>
      <c r="Y669" s="194"/>
      <c r="Z669" s="194"/>
      <c r="AA669" s="194"/>
      <c r="AB669" s="194"/>
      <c r="AC669" s="195"/>
      <c r="AD669" s="194">
        <v>39.909999999999997</v>
      </c>
      <c r="AE669" s="194"/>
      <c r="AF669" s="194"/>
      <c r="AG669" s="194"/>
      <c r="AH669" s="194"/>
      <c r="AI669" s="195"/>
      <c r="AJ669" s="88">
        <f>AD669/X669*100</f>
        <v>7.9819999999999984</v>
      </c>
      <c r="AK669" s="89"/>
    </row>
    <row r="670" spans="1:37" ht="20.100000000000001" customHeight="1" x14ac:dyDescent="0.25">
      <c r="A670" s="519"/>
      <c r="B670" s="450"/>
      <c r="C670" s="290">
        <v>1091</v>
      </c>
      <c r="D670" s="290"/>
      <c r="E670" s="542"/>
      <c r="F670" s="543"/>
      <c r="G670" s="179">
        <v>4133</v>
      </c>
      <c r="H670" s="179"/>
      <c r="I670" s="179"/>
      <c r="J670" s="528" t="s">
        <v>45</v>
      </c>
      <c r="K670" s="528"/>
      <c r="L670" s="528"/>
      <c r="M670" s="528"/>
      <c r="N670" s="528"/>
      <c r="O670" s="528"/>
      <c r="P670" s="528"/>
      <c r="Q670" s="528"/>
      <c r="R670" s="528"/>
      <c r="S670" s="528"/>
      <c r="T670" s="528"/>
      <c r="U670" s="528"/>
      <c r="V670" s="528"/>
      <c r="W670" s="528"/>
      <c r="X670" s="194">
        <v>1200</v>
      </c>
      <c r="Y670" s="194"/>
      <c r="Z670" s="194"/>
      <c r="AA670" s="194"/>
      <c r="AB670" s="194"/>
      <c r="AC670" s="195"/>
      <c r="AD670" s="194">
        <v>949.8</v>
      </c>
      <c r="AE670" s="194"/>
      <c r="AF670" s="194"/>
      <c r="AG670" s="194"/>
      <c r="AH670" s="194"/>
      <c r="AI670" s="195"/>
      <c r="AJ670" s="88">
        <f t="shared" si="27"/>
        <v>79.149999999999991</v>
      </c>
      <c r="AK670" s="89"/>
    </row>
    <row r="671" spans="1:37" ht="20.100000000000001" customHeight="1" x14ac:dyDescent="0.25">
      <c r="A671" s="484"/>
      <c r="B671" s="485"/>
      <c r="C671" s="316">
        <v>435</v>
      </c>
      <c r="D671" s="316"/>
      <c r="E671" s="544"/>
      <c r="F671" s="545"/>
      <c r="G671" s="225">
        <v>4134</v>
      </c>
      <c r="H671" s="225"/>
      <c r="I671" s="225"/>
      <c r="J671" s="526" t="s">
        <v>46</v>
      </c>
      <c r="K671" s="526"/>
      <c r="L671" s="526"/>
      <c r="M671" s="526"/>
      <c r="N671" s="526"/>
      <c r="O671" s="526"/>
      <c r="P671" s="526"/>
      <c r="Q671" s="526"/>
      <c r="R671" s="526"/>
      <c r="S671" s="526"/>
      <c r="T671" s="526"/>
      <c r="U671" s="526"/>
      <c r="V671" s="526"/>
      <c r="W671" s="526"/>
      <c r="X671" s="285">
        <v>3000</v>
      </c>
      <c r="Y671" s="285"/>
      <c r="Z671" s="285"/>
      <c r="AA671" s="285"/>
      <c r="AB671" s="285"/>
      <c r="AC671" s="286"/>
      <c r="AD671" s="285">
        <v>2237</v>
      </c>
      <c r="AE671" s="285"/>
      <c r="AF671" s="285"/>
      <c r="AG671" s="285"/>
      <c r="AH671" s="285"/>
      <c r="AI671" s="286"/>
      <c r="AJ671" s="88">
        <f t="shared" si="27"/>
        <v>74.566666666666663</v>
      </c>
      <c r="AK671" s="89"/>
    </row>
    <row r="672" spans="1:37" ht="20.100000000000001" customHeight="1" x14ac:dyDescent="0.25">
      <c r="A672" s="176"/>
      <c r="B672" s="177"/>
      <c r="C672" s="180"/>
      <c r="D672" s="180"/>
      <c r="E672" s="474">
        <v>414</v>
      </c>
      <c r="F672" s="474"/>
      <c r="G672" s="235" t="s">
        <v>48</v>
      </c>
      <c r="H672" s="235"/>
      <c r="I672" s="235"/>
      <c r="J672" s="235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184">
        <f>SUM(X673:X676)</f>
        <v>9400</v>
      </c>
      <c r="Y672" s="185"/>
      <c r="Z672" s="185"/>
      <c r="AA672" s="185"/>
      <c r="AB672" s="185"/>
      <c r="AC672" s="186"/>
      <c r="AD672" s="184">
        <f>SUM(AD673:AD676)</f>
        <v>4410.3099999999995</v>
      </c>
      <c r="AE672" s="185"/>
      <c r="AF672" s="185"/>
      <c r="AG672" s="185"/>
      <c r="AH672" s="185"/>
      <c r="AI672" s="186"/>
      <c r="AJ672" s="86">
        <f t="shared" si="27"/>
        <v>46.918191489361696</v>
      </c>
      <c r="AK672" s="87"/>
    </row>
    <row r="673" spans="1:37" ht="20.100000000000001" customHeight="1" x14ac:dyDescent="0.25">
      <c r="A673" s="178"/>
      <c r="B673" s="179"/>
      <c r="C673" s="290">
        <v>1091</v>
      </c>
      <c r="D673" s="290"/>
      <c r="E673" s="489"/>
      <c r="F673" s="489"/>
      <c r="G673" s="179">
        <v>4141</v>
      </c>
      <c r="H673" s="179"/>
      <c r="I673" s="179"/>
      <c r="J673" s="193" t="s">
        <v>49</v>
      </c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4">
        <v>2000</v>
      </c>
      <c r="Y673" s="194"/>
      <c r="Z673" s="194"/>
      <c r="AA673" s="194"/>
      <c r="AB673" s="194"/>
      <c r="AC673" s="195"/>
      <c r="AD673" s="194">
        <v>182.6</v>
      </c>
      <c r="AE673" s="194"/>
      <c r="AF673" s="194"/>
      <c r="AG673" s="194"/>
      <c r="AH673" s="194"/>
      <c r="AI673" s="195"/>
      <c r="AJ673" s="88">
        <f t="shared" si="27"/>
        <v>9.129999999999999</v>
      </c>
      <c r="AK673" s="89"/>
    </row>
    <row r="674" spans="1:37" ht="20.100000000000001" customHeight="1" x14ac:dyDescent="0.25">
      <c r="A674" s="178"/>
      <c r="B674" s="179"/>
      <c r="C674" s="290">
        <v>460</v>
      </c>
      <c r="D674" s="290"/>
      <c r="E674" s="489"/>
      <c r="F674" s="489"/>
      <c r="G674" s="179">
        <v>4143</v>
      </c>
      <c r="H674" s="179"/>
      <c r="I674" s="179"/>
      <c r="J674" s="193" t="s">
        <v>51</v>
      </c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4">
        <v>1000</v>
      </c>
      <c r="Y674" s="194"/>
      <c r="Z674" s="194"/>
      <c r="AA674" s="194"/>
      <c r="AB674" s="194"/>
      <c r="AC674" s="195"/>
      <c r="AD674" s="194">
        <v>891.17</v>
      </c>
      <c r="AE674" s="194"/>
      <c r="AF674" s="194"/>
      <c r="AG674" s="194"/>
      <c r="AH674" s="194"/>
      <c r="AI674" s="195"/>
      <c r="AJ674" s="88">
        <f t="shared" si="27"/>
        <v>89.11699999999999</v>
      </c>
      <c r="AK674" s="89"/>
    </row>
    <row r="675" spans="1:37" ht="20.100000000000001" customHeight="1" x14ac:dyDescent="0.25">
      <c r="A675" s="480"/>
      <c r="B675" s="481"/>
      <c r="C675" s="140">
        <v>112</v>
      </c>
      <c r="D675" s="140"/>
      <c r="E675" s="482"/>
      <c r="F675" s="482"/>
      <c r="G675" s="141">
        <v>4148</v>
      </c>
      <c r="H675" s="141"/>
      <c r="I675" s="141"/>
      <c r="J675" s="120" t="s">
        <v>55</v>
      </c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1">
        <v>1500</v>
      </c>
      <c r="Y675" s="121"/>
      <c r="Z675" s="121"/>
      <c r="AA675" s="121"/>
      <c r="AB675" s="121"/>
      <c r="AC675" s="122"/>
      <c r="AD675" s="121">
        <v>1350</v>
      </c>
      <c r="AE675" s="121"/>
      <c r="AF675" s="121"/>
      <c r="AG675" s="121"/>
      <c r="AH675" s="121"/>
      <c r="AI675" s="122"/>
      <c r="AJ675" s="88">
        <f>AD675/X675*100</f>
        <v>90</v>
      </c>
      <c r="AK675" s="89"/>
    </row>
    <row r="676" spans="1:37" ht="20.100000000000001" customHeight="1" x14ac:dyDescent="0.25">
      <c r="A676" s="245"/>
      <c r="B676" s="246"/>
      <c r="C676" s="211">
        <v>1091</v>
      </c>
      <c r="D676" s="211"/>
      <c r="E676" s="521"/>
      <c r="F676" s="521"/>
      <c r="G676" s="282">
        <v>4149</v>
      </c>
      <c r="H676" s="283"/>
      <c r="I676" s="283"/>
      <c r="J676" s="284" t="s">
        <v>56</v>
      </c>
      <c r="K676" s="284"/>
      <c r="L676" s="284"/>
      <c r="M676" s="284"/>
      <c r="N676" s="284"/>
      <c r="O676" s="284"/>
      <c r="P676" s="284"/>
      <c r="Q676" s="284"/>
      <c r="R676" s="284"/>
      <c r="S676" s="284"/>
      <c r="T676" s="284"/>
      <c r="U676" s="284"/>
      <c r="V676" s="284"/>
      <c r="W676" s="284"/>
      <c r="X676" s="363">
        <v>4900</v>
      </c>
      <c r="Y676" s="243"/>
      <c r="Z676" s="243"/>
      <c r="AA676" s="243"/>
      <c r="AB676" s="243"/>
      <c r="AC676" s="243"/>
      <c r="AD676" s="243">
        <v>1986.54</v>
      </c>
      <c r="AE676" s="243"/>
      <c r="AF676" s="243"/>
      <c r="AG676" s="243"/>
      <c r="AH676" s="243"/>
      <c r="AI676" s="243"/>
      <c r="AJ676" s="546">
        <f t="shared" si="27"/>
        <v>40.541632653061221</v>
      </c>
      <c r="AK676" s="546"/>
    </row>
    <row r="677" spans="1:37" ht="20.100000000000001" customHeight="1" x14ac:dyDescent="0.25">
      <c r="A677" s="483"/>
      <c r="B677" s="379"/>
      <c r="C677" s="212"/>
      <c r="D677" s="213"/>
      <c r="E677" s="535">
        <v>415</v>
      </c>
      <c r="F677" s="541"/>
      <c r="G677" s="235" t="s">
        <v>164</v>
      </c>
      <c r="H677" s="235"/>
      <c r="I677" s="235"/>
      <c r="J677" s="235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547">
        <f>X678</f>
        <v>1000</v>
      </c>
      <c r="Y677" s="547"/>
      <c r="Z677" s="547"/>
      <c r="AA677" s="547"/>
      <c r="AB677" s="547"/>
      <c r="AC677" s="533"/>
      <c r="AD677" s="547">
        <f>AD678</f>
        <v>843.03</v>
      </c>
      <c r="AE677" s="547"/>
      <c r="AF677" s="547"/>
      <c r="AG677" s="547"/>
      <c r="AH677" s="547"/>
      <c r="AI677" s="533"/>
      <c r="AJ677" s="232">
        <f>AD677/X677*100</f>
        <v>84.302999999999997</v>
      </c>
      <c r="AK677" s="232"/>
    </row>
    <row r="678" spans="1:37" ht="20.100000000000001" customHeight="1" x14ac:dyDescent="0.25">
      <c r="A678" s="484"/>
      <c r="B678" s="485"/>
      <c r="C678" s="486">
        <v>133</v>
      </c>
      <c r="D678" s="487"/>
      <c r="E678" s="544"/>
      <c r="F678" s="545"/>
      <c r="G678" s="524">
        <v>4153</v>
      </c>
      <c r="H678" s="524"/>
      <c r="I678" s="524"/>
      <c r="J678" s="550" t="s">
        <v>59</v>
      </c>
      <c r="K678" s="550"/>
      <c r="L678" s="550"/>
      <c r="M678" s="550"/>
      <c r="N678" s="550"/>
      <c r="O678" s="550"/>
      <c r="P678" s="550"/>
      <c r="Q678" s="550"/>
      <c r="R678" s="550"/>
      <c r="S678" s="550"/>
      <c r="T678" s="550"/>
      <c r="U678" s="550"/>
      <c r="V678" s="550"/>
      <c r="W678" s="550"/>
      <c r="X678" s="522">
        <v>1000</v>
      </c>
      <c r="Y678" s="523"/>
      <c r="Z678" s="523"/>
      <c r="AA678" s="523"/>
      <c r="AB678" s="523"/>
      <c r="AC678" s="523"/>
      <c r="AD678" s="523">
        <v>843.03</v>
      </c>
      <c r="AE678" s="523"/>
      <c r="AF678" s="523"/>
      <c r="AG678" s="523"/>
      <c r="AH678" s="523"/>
      <c r="AI678" s="525"/>
      <c r="AJ678" s="241">
        <f>AD678/X678*100</f>
        <v>84.302999999999997</v>
      </c>
      <c r="AK678" s="242"/>
    </row>
    <row r="679" spans="1:37" ht="20.100000000000001" customHeight="1" x14ac:dyDescent="0.25">
      <c r="A679" s="483"/>
      <c r="B679" s="379"/>
      <c r="C679" s="180"/>
      <c r="D679" s="180"/>
      <c r="E679" s="535">
        <v>419</v>
      </c>
      <c r="F679" s="536"/>
      <c r="G679" s="181" t="s">
        <v>65</v>
      </c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3"/>
      <c r="X679" s="533">
        <f>SUM(X680:AC682)</f>
        <v>4500</v>
      </c>
      <c r="Y679" s="534"/>
      <c r="Z679" s="534"/>
      <c r="AA679" s="534"/>
      <c r="AB679" s="534"/>
      <c r="AC679" s="534"/>
      <c r="AD679" s="534">
        <f>SUM(AD680:AI682)</f>
        <v>1553.44</v>
      </c>
      <c r="AE679" s="534"/>
      <c r="AF679" s="534"/>
      <c r="AG679" s="534"/>
      <c r="AH679" s="534"/>
      <c r="AI679" s="534"/>
      <c r="AJ679" s="233">
        <f>AD679/X679*100</f>
        <v>34.520888888888891</v>
      </c>
      <c r="AK679" s="234"/>
    </row>
    <row r="680" spans="1:37" ht="20.100000000000001" customHeight="1" x14ac:dyDescent="0.25">
      <c r="A680" s="519"/>
      <c r="B680" s="450"/>
      <c r="C680" s="548">
        <v>1091</v>
      </c>
      <c r="D680" s="549"/>
      <c r="E680" s="537"/>
      <c r="F680" s="538"/>
      <c r="G680" s="352">
        <v>4191</v>
      </c>
      <c r="H680" s="353"/>
      <c r="I680" s="353"/>
      <c r="J680" s="626" t="s">
        <v>154</v>
      </c>
      <c r="K680" s="626"/>
      <c r="L680" s="626"/>
      <c r="M680" s="626"/>
      <c r="N680" s="626"/>
      <c r="O680" s="626"/>
      <c r="P680" s="626"/>
      <c r="Q680" s="626"/>
      <c r="R680" s="626"/>
      <c r="S680" s="626"/>
      <c r="T680" s="626"/>
      <c r="U680" s="626"/>
      <c r="V680" s="626"/>
      <c r="W680" s="627"/>
      <c r="X680" s="195">
        <v>3000</v>
      </c>
      <c r="Y680" s="317"/>
      <c r="Z680" s="317"/>
      <c r="AA680" s="317"/>
      <c r="AB680" s="317"/>
      <c r="AC680" s="317"/>
      <c r="AD680" s="317">
        <v>269.33</v>
      </c>
      <c r="AE680" s="317"/>
      <c r="AF680" s="317"/>
      <c r="AG680" s="317"/>
      <c r="AH680" s="317"/>
      <c r="AI680" s="317"/>
      <c r="AJ680" s="233">
        <f>AD680/X680*100</f>
        <v>8.977666666666666</v>
      </c>
      <c r="AK680" s="234"/>
    </row>
    <row r="681" spans="1:37" ht="20.100000000000001" customHeight="1" x14ac:dyDescent="0.25">
      <c r="A681" s="519"/>
      <c r="B681" s="450"/>
      <c r="C681" s="290">
        <v>1091</v>
      </c>
      <c r="D681" s="290"/>
      <c r="E681" s="537"/>
      <c r="F681" s="538"/>
      <c r="G681" s="179">
        <v>4194</v>
      </c>
      <c r="H681" s="179"/>
      <c r="I681" s="179"/>
      <c r="J681" s="193" t="s">
        <v>195</v>
      </c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5">
        <v>300</v>
      </c>
      <c r="Y681" s="317"/>
      <c r="Z681" s="317"/>
      <c r="AA681" s="317"/>
      <c r="AB681" s="317"/>
      <c r="AC681" s="317"/>
      <c r="AD681" s="317">
        <v>261.37</v>
      </c>
      <c r="AE681" s="317"/>
      <c r="AF681" s="317"/>
      <c r="AG681" s="317"/>
      <c r="AH681" s="317"/>
      <c r="AI681" s="317"/>
      <c r="AJ681" s="88">
        <f t="shared" si="27"/>
        <v>87.123333333333335</v>
      </c>
      <c r="AK681" s="89"/>
    </row>
    <row r="682" spans="1:37" ht="20.100000000000001" customHeight="1" x14ac:dyDescent="0.25">
      <c r="A682" s="484"/>
      <c r="B682" s="485"/>
      <c r="C682" s="211">
        <v>1091</v>
      </c>
      <c r="D682" s="211"/>
      <c r="E682" s="539"/>
      <c r="F682" s="540"/>
      <c r="G682" s="246">
        <v>4196</v>
      </c>
      <c r="H682" s="246"/>
      <c r="I682" s="246"/>
      <c r="J682" s="520" t="s">
        <v>68</v>
      </c>
      <c r="K682" s="520"/>
      <c r="L682" s="520"/>
      <c r="M682" s="520"/>
      <c r="N682" s="520"/>
      <c r="O682" s="520"/>
      <c r="P682" s="520"/>
      <c r="Q682" s="520"/>
      <c r="R682" s="520"/>
      <c r="S682" s="520"/>
      <c r="T682" s="520"/>
      <c r="U682" s="520"/>
      <c r="V682" s="520"/>
      <c r="W682" s="520"/>
      <c r="X682" s="228">
        <v>1200</v>
      </c>
      <c r="Y682" s="243"/>
      <c r="Z682" s="243"/>
      <c r="AA682" s="243"/>
      <c r="AB682" s="243"/>
      <c r="AC682" s="243"/>
      <c r="AD682" s="243">
        <v>1022.74</v>
      </c>
      <c r="AE682" s="243"/>
      <c r="AF682" s="243"/>
      <c r="AG682" s="243"/>
      <c r="AH682" s="243"/>
      <c r="AI682" s="243"/>
      <c r="AJ682" s="546">
        <f t="shared" si="27"/>
        <v>85.228333333333339</v>
      </c>
      <c r="AK682" s="546"/>
    </row>
    <row r="683" spans="1:37" ht="39.950000000000003" customHeight="1" x14ac:dyDescent="0.25">
      <c r="A683" s="483"/>
      <c r="B683" s="379"/>
      <c r="C683" s="212"/>
      <c r="D683" s="213"/>
      <c r="E683" s="535">
        <v>431</v>
      </c>
      <c r="F683" s="541"/>
      <c r="G683" s="181" t="s">
        <v>69</v>
      </c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3"/>
      <c r="X683" s="533">
        <f>X684</f>
        <v>4800</v>
      </c>
      <c r="Y683" s="534"/>
      <c r="Z683" s="534"/>
      <c r="AA683" s="534"/>
      <c r="AB683" s="534"/>
      <c r="AC683" s="534"/>
      <c r="AD683" s="534">
        <f>AD684</f>
        <v>3818.22</v>
      </c>
      <c r="AE683" s="534"/>
      <c r="AF683" s="534"/>
      <c r="AG683" s="534"/>
      <c r="AH683" s="534"/>
      <c r="AI683" s="534"/>
      <c r="AJ683" s="232">
        <f t="shared" si="27"/>
        <v>79.546250000000001</v>
      </c>
      <c r="AK683" s="232"/>
    </row>
    <row r="684" spans="1:37" ht="20.100000000000001" customHeight="1" x14ac:dyDescent="0.25">
      <c r="A684" s="484"/>
      <c r="B684" s="485"/>
      <c r="C684" s="486">
        <v>1091</v>
      </c>
      <c r="D684" s="487"/>
      <c r="E684" s="544"/>
      <c r="F684" s="545"/>
      <c r="G684" s="282">
        <v>4319</v>
      </c>
      <c r="H684" s="283"/>
      <c r="I684" s="283"/>
      <c r="J684" s="284" t="s">
        <v>152</v>
      </c>
      <c r="K684" s="284"/>
      <c r="L684" s="284"/>
      <c r="M684" s="284"/>
      <c r="N684" s="284"/>
      <c r="O684" s="284"/>
      <c r="P684" s="284"/>
      <c r="Q684" s="284"/>
      <c r="R684" s="284"/>
      <c r="S684" s="284"/>
      <c r="T684" s="284"/>
      <c r="U684" s="284"/>
      <c r="V684" s="284"/>
      <c r="W684" s="360"/>
      <c r="X684" s="228">
        <v>4800</v>
      </c>
      <c r="Y684" s="243"/>
      <c r="Z684" s="243"/>
      <c r="AA684" s="243"/>
      <c r="AB684" s="243"/>
      <c r="AC684" s="243"/>
      <c r="AD684" s="243">
        <v>3818.22</v>
      </c>
      <c r="AE684" s="243"/>
      <c r="AF684" s="243"/>
      <c r="AG684" s="243"/>
      <c r="AH684" s="243"/>
      <c r="AI684" s="243"/>
      <c r="AJ684" s="593">
        <f>AD684/X684*100</f>
        <v>79.546250000000001</v>
      </c>
      <c r="AK684" s="594"/>
    </row>
    <row r="685" spans="1:37" ht="20.100000000000001" customHeight="1" x14ac:dyDescent="0.25">
      <c r="A685" s="200">
        <v>12</v>
      </c>
      <c r="B685" s="201"/>
      <c r="C685" s="204" t="s">
        <v>94</v>
      </c>
      <c r="D685" s="204"/>
      <c r="E685" s="204"/>
      <c r="F685" s="204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148">
        <f>X658+X664+X667+X672+X677+X679+X683</f>
        <v>165100</v>
      </c>
      <c r="Y685" s="149"/>
      <c r="Z685" s="149"/>
      <c r="AA685" s="149"/>
      <c r="AB685" s="149"/>
      <c r="AC685" s="150"/>
      <c r="AD685" s="148">
        <f>AD658+AD664+AD667+AD672+AD677+AD679+AD683</f>
        <v>145841.66</v>
      </c>
      <c r="AE685" s="149"/>
      <c r="AF685" s="149"/>
      <c r="AG685" s="149"/>
      <c r="AH685" s="149"/>
      <c r="AI685" s="150"/>
      <c r="AJ685" s="154">
        <f>AD685/X685*100</f>
        <v>88.335348273773477</v>
      </c>
      <c r="AK685" s="155"/>
    </row>
    <row r="686" spans="1:37" ht="20.100000000000001" customHeight="1" x14ac:dyDescent="0.25">
      <c r="A686" s="202"/>
      <c r="B686" s="203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151"/>
      <c r="Y686" s="152"/>
      <c r="Z686" s="152"/>
      <c r="AA686" s="152"/>
      <c r="AB686" s="152"/>
      <c r="AC686" s="153"/>
      <c r="AD686" s="151"/>
      <c r="AE686" s="152"/>
      <c r="AF686" s="152"/>
      <c r="AG686" s="152"/>
      <c r="AH686" s="152"/>
      <c r="AI686" s="153"/>
      <c r="AJ686" s="156" t="e">
        <f t="shared" si="27"/>
        <v>#DIV/0!</v>
      </c>
      <c r="AK686" s="157"/>
    </row>
    <row r="699" spans="1:37" ht="52.5" hidden="1" customHeight="1" x14ac:dyDescent="0.25"/>
    <row r="700" spans="1:37" ht="18" customHeight="1" x14ac:dyDescent="0.25">
      <c r="A700" s="196" t="s">
        <v>89</v>
      </c>
      <c r="B700" s="197"/>
      <c r="C700" s="197" t="s">
        <v>90</v>
      </c>
      <c r="D700" s="197"/>
      <c r="E700" s="164" t="s">
        <v>91</v>
      </c>
      <c r="F700" s="164"/>
      <c r="G700" s="197" t="s">
        <v>91</v>
      </c>
      <c r="H700" s="197"/>
      <c r="I700" s="197" t="s">
        <v>92</v>
      </c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 t="s">
        <v>201</v>
      </c>
      <c r="Y700" s="197"/>
      <c r="Z700" s="197"/>
      <c r="AA700" s="197"/>
      <c r="AB700" s="197"/>
      <c r="AC700" s="206"/>
      <c r="AD700" s="197" t="s">
        <v>200</v>
      </c>
      <c r="AE700" s="197"/>
      <c r="AF700" s="197"/>
      <c r="AG700" s="197"/>
      <c r="AH700" s="197"/>
      <c r="AI700" s="206"/>
      <c r="AJ700" s="158" t="s">
        <v>122</v>
      </c>
      <c r="AK700" s="159"/>
    </row>
    <row r="701" spans="1:37" ht="18" customHeight="1" x14ac:dyDescent="0.25">
      <c r="A701" s="198"/>
      <c r="B701" s="199"/>
      <c r="C701" s="199"/>
      <c r="D701" s="199"/>
      <c r="E701" s="165"/>
      <c r="F701" s="165"/>
      <c r="G701" s="199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  <c r="T701" s="199"/>
      <c r="U701" s="199"/>
      <c r="V701" s="199"/>
      <c r="W701" s="199"/>
      <c r="X701" s="199"/>
      <c r="Y701" s="199"/>
      <c r="Z701" s="199"/>
      <c r="AA701" s="199"/>
      <c r="AB701" s="199"/>
      <c r="AC701" s="207"/>
      <c r="AD701" s="199"/>
      <c r="AE701" s="199"/>
      <c r="AF701" s="199"/>
      <c r="AG701" s="199"/>
      <c r="AH701" s="199"/>
      <c r="AI701" s="207"/>
      <c r="AJ701" s="160"/>
      <c r="AK701" s="161"/>
    </row>
    <row r="702" spans="1:37" ht="18" customHeight="1" x14ac:dyDescent="0.25">
      <c r="A702" s="166">
        <v>13</v>
      </c>
      <c r="B702" s="167"/>
      <c r="C702" s="187" t="s">
        <v>105</v>
      </c>
      <c r="D702" s="188"/>
      <c r="E702" s="188"/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  <c r="Z702" s="188"/>
      <c r="AA702" s="188"/>
      <c r="AB702" s="188"/>
      <c r="AC702" s="188"/>
      <c r="AD702" s="188"/>
      <c r="AE702" s="188"/>
      <c r="AF702" s="188"/>
      <c r="AG702" s="188"/>
      <c r="AH702" s="188"/>
      <c r="AI702" s="188"/>
      <c r="AJ702" s="188"/>
      <c r="AK702" s="189"/>
    </row>
    <row r="703" spans="1:37" ht="18" customHeight="1" x14ac:dyDescent="0.25">
      <c r="A703" s="168"/>
      <c r="B703" s="169"/>
      <c r="C703" s="190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2"/>
    </row>
    <row r="704" spans="1:37" ht="20.100000000000001" customHeight="1" x14ac:dyDescent="0.25">
      <c r="A704" s="142"/>
      <c r="B704" s="143"/>
      <c r="C704" s="147"/>
      <c r="D704" s="147"/>
      <c r="E704" s="101">
        <v>411</v>
      </c>
      <c r="F704" s="101"/>
      <c r="G704" s="170" t="s">
        <v>32</v>
      </c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83">
        <f>SUM(X705:X709)</f>
        <v>130500</v>
      </c>
      <c r="Y704" s="84"/>
      <c r="Z704" s="84"/>
      <c r="AA704" s="84"/>
      <c r="AB704" s="84"/>
      <c r="AC704" s="85"/>
      <c r="AD704" s="83">
        <f>SUM(AD705:AD709)</f>
        <v>120118.11</v>
      </c>
      <c r="AE704" s="84"/>
      <c r="AF704" s="84"/>
      <c r="AG704" s="84"/>
      <c r="AH704" s="84"/>
      <c r="AI704" s="85"/>
      <c r="AJ704" s="86">
        <f t="shared" ref="AJ704:AJ730" si="28">AD704/X704*100</f>
        <v>92.044528735632184</v>
      </c>
      <c r="AK704" s="87"/>
    </row>
    <row r="705" spans="1:37" ht="20.100000000000001" customHeight="1" x14ac:dyDescent="0.25">
      <c r="A705" s="144"/>
      <c r="B705" s="141"/>
      <c r="C705" s="140">
        <v>1091</v>
      </c>
      <c r="D705" s="140"/>
      <c r="E705" s="162"/>
      <c r="F705" s="162"/>
      <c r="G705" s="141">
        <v>4111</v>
      </c>
      <c r="H705" s="141"/>
      <c r="I705" s="141"/>
      <c r="J705" s="120" t="s">
        <v>33</v>
      </c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1">
        <v>79000</v>
      </c>
      <c r="Y705" s="121"/>
      <c r="Z705" s="121"/>
      <c r="AA705" s="121"/>
      <c r="AB705" s="121"/>
      <c r="AC705" s="122"/>
      <c r="AD705" s="121">
        <v>72848.34</v>
      </c>
      <c r="AE705" s="121"/>
      <c r="AF705" s="121"/>
      <c r="AG705" s="121"/>
      <c r="AH705" s="121"/>
      <c r="AI705" s="122"/>
      <c r="AJ705" s="88">
        <f t="shared" si="28"/>
        <v>92.213088607594926</v>
      </c>
      <c r="AK705" s="89"/>
    </row>
    <row r="706" spans="1:37" ht="20.100000000000001" customHeight="1" x14ac:dyDescent="0.25">
      <c r="A706" s="144"/>
      <c r="B706" s="141"/>
      <c r="C706" s="140">
        <v>1091</v>
      </c>
      <c r="D706" s="140"/>
      <c r="E706" s="162"/>
      <c r="F706" s="162"/>
      <c r="G706" s="141">
        <v>4112</v>
      </c>
      <c r="H706" s="141"/>
      <c r="I706" s="141"/>
      <c r="J706" s="208" t="s">
        <v>34</v>
      </c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121">
        <v>10700</v>
      </c>
      <c r="Y706" s="121"/>
      <c r="Z706" s="121"/>
      <c r="AA706" s="121"/>
      <c r="AB706" s="121"/>
      <c r="AC706" s="122"/>
      <c r="AD706" s="121">
        <v>9785.99</v>
      </c>
      <c r="AE706" s="121"/>
      <c r="AF706" s="121"/>
      <c r="AG706" s="121"/>
      <c r="AH706" s="121"/>
      <c r="AI706" s="122"/>
      <c r="AJ706" s="88">
        <f t="shared" si="28"/>
        <v>91.457850467289717</v>
      </c>
      <c r="AK706" s="89"/>
    </row>
    <row r="707" spans="1:37" ht="20.100000000000001" customHeight="1" x14ac:dyDescent="0.25">
      <c r="A707" s="144"/>
      <c r="B707" s="141"/>
      <c r="C707" s="140">
        <v>1091</v>
      </c>
      <c r="D707" s="140"/>
      <c r="E707" s="162"/>
      <c r="F707" s="162"/>
      <c r="G707" s="141">
        <v>4113</v>
      </c>
      <c r="H707" s="141"/>
      <c r="I707" s="141"/>
      <c r="J707" s="120" t="s">
        <v>35</v>
      </c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1">
        <v>28300</v>
      </c>
      <c r="Y707" s="121"/>
      <c r="Z707" s="121"/>
      <c r="AA707" s="121"/>
      <c r="AB707" s="121"/>
      <c r="AC707" s="122"/>
      <c r="AD707" s="121">
        <v>26097.53</v>
      </c>
      <c r="AE707" s="121"/>
      <c r="AF707" s="121"/>
      <c r="AG707" s="121"/>
      <c r="AH707" s="121"/>
      <c r="AI707" s="122"/>
      <c r="AJ707" s="88">
        <f t="shared" si="28"/>
        <v>92.217420494699638</v>
      </c>
      <c r="AK707" s="89"/>
    </row>
    <row r="708" spans="1:37" ht="20.100000000000001" customHeight="1" x14ac:dyDescent="0.25">
      <c r="A708" s="144"/>
      <c r="B708" s="141"/>
      <c r="C708" s="140">
        <v>1091</v>
      </c>
      <c r="D708" s="140"/>
      <c r="E708" s="162"/>
      <c r="F708" s="162"/>
      <c r="G708" s="141">
        <v>4114</v>
      </c>
      <c r="H708" s="141"/>
      <c r="I708" s="141"/>
      <c r="J708" s="120" t="s">
        <v>36</v>
      </c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1">
        <v>10900</v>
      </c>
      <c r="Y708" s="121"/>
      <c r="Z708" s="121"/>
      <c r="AA708" s="121"/>
      <c r="AB708" s="121"/>
      <c r="AC708" s="122"/>
      <c r="AD708" s="121">
        <v>9905.84</v>
      </c>
      <c r="AE708" s="121"/>
      <c r="AF708" s="121"/>
      <c r="AG708" s="121"/>
      <c r="AH708" s="121"/>
      <c r="AI708" s="122"/>
      <c r="AJ708" s="88">
        <f t="shared" si="28"/>
        <v>90.879266055045875</v>
      </c>
      <c r="AK708" s="89"/>
    </row>
    <row r="709" spans="1:37" ht="20.100000000000001" customHeight="1" x14ac:dyDescent="0.25">
      <c r="A709" s="146"/>
      <c r="B709" s="138"/>
      <c r="C709" s="137">
        <v>1091</v>
      </c>
      <c r="D709" s="137"/>
      <c r="E709" s="163"/>
      <c r="F709" s="163"/>
      <c r="G709" s="138">
        <v>4115</v>
      </c>
      <c r="H709" s="138"/>
      <c r="I709" s="138"/>
      <c r="J709" s="105" t="s">
        <v>37</v>
      </c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6">
        <v>1600</v>
      </c>
      <c r="Y709" s="106"/>
      <c r="Z709" s="106"/>
      <c r="AA709" s="106"/>
      <c r="AB709" s="106"/>
      <c r="AC709" s="107"/>
      <c r="AD709" s="106">
        <v>1480.41</v>
      </c>
      <c r="AE709" s="106"/>
      <c r="AF709" s="106"/>
      <c r="AG709" s="106"/>
      <c r="AH709" s="106"/>
      <c r="AI709" s="107"/>
      <c r="AJ709" s="88">
        <f t="shared" si="28"/>
        <v>92.525625000000005</v>
      </c>
      <c r="AK709" s="89"/>
    </row>
    <row r="710" spans="1:37" ht="20.100000000000001" customHeight="1" x14ac:dyDescent="0.25">
      <c r="A710" s="142"/>
      <c r="B710" s="143"/>
      <c r="C710" s="147"/>
      <c r="D710" s="147"/>
      <c r="E710" s="101">
        <v>412</v>
      </c>
      <c r="F710" s="101"/>
      <c r="G710" s="103" t="s">
        <v>38</v>
      </c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83">
        <f>SUM(X711:X712)</f>
        <v>12800</v>
      </c>
      <c r="Y710" s="84"/>
      <c r="Z710" s="84"/>
      <c r="AA710" s="84"/>
      <c r="AB710" s="84"/>
      <c r="AC710" s="85"/>
      <c r="AD710" s="83">
        <f>SUM(AD711:AD712)</f>
        <v>11893.220000000001</v>
      </c>
      <c r="AE710" s="84"/>
      <c r="AF710" s="84"/>
      <c r="AG710" s="84"/>
      <c r="AH710" s="84"/>
      <c r="AI710" s="85"/>
      <c r="AJ710" s="86">
        <f t="shared" si="28"/>
        <v>92.915781250000009</v>
      </c>
      <c r="AK710" s="87"/>
    </row>
    <row r="711" spans="1:37" ht="20.100000000000001" customHeight="1" x14ac:dyDescent="0.25">
      <c r="A711" s="144"/>
      <c r="B711" s="141"/>
      <c r="C711" s="140">
        <v>1091</v>
      </c>
      <c r="D711" s="140"/>
      <c r="E711" s="162"/>
      <c r="F711" s="162"/>
      <c r="G711" s="141">
        <v>4123</v>
      </c>
      <c r="H711" s="141"/>
      <c r="I711" s="141"/>
      <c r="J711" s="120" t="s">
        <v>39</v>
      </c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1">
        <v>5800</v>
      </c>
      <c r="Y711" s="121"/>
      <c r="Z711" s="121"/>
      <c r="AA711" s="121"/>
      <c r="AB711" s="121"/>
      <c r="AC711" s="122"/>
      <c r="AD711" s="121">
        <v>5817.72</v>
      </c>
      <c r="AE711" s="121"/>
      <c r="AF711" s="121"/>
      <c r="AG711" s="121"/>
      <c r="AH711" s="121"/>
      <c r="AI711" s="122"/>
      <c r="AJ711" s="88">
        <f t="shared" si="28"/>
        <v>100.30551724137931</v>
      </c>
      <c r="AK711" s="89"/>
    </row>
    <row r="712" spans="1:37" ht="20.100000000000001" customHeight="1" x14ac:dyDescent="0.25">
      <c r="A712" s="146"/>
      <c r="B712" s="138"/>
      <c r="C712" s="137">
        <v>1091</v>
      </c>
      <c r="D712" s="137"/>
      <c r="E712" s="163"/>
      <c r="F712" s="163"/>
      <c r="G712" s="138">
        <v>4127</v>
      </c>
      <c r="H712" s="138"/>
      <c r="I712" s="138"/>
      <c r="J712" s="222" t="s">
        <v>42</v>
      </c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106">
        <v>7000</v>
      </c>
      <c r="Y712" s="106"/>
      <c r="Z712" s="106"/>
      <c r="AA712" s="106"/>
      <c r="AB712" s="106"/>
      <c r="AC712" s="107"/>
      <c r="AD712" s="106">
        <v>6075.5</v>
      </c>
      <c r="AE712" s="106"/>
      <c r="AF712" s="106"/>
      <c r="AG712" s="106"/>
      <c r="AH712" s="106"/>
      <c r="AI712" s="107"/>
      <c r="AJ712" s="88">
        <f t="shared" si="28"/>
        <v>86.792857142857144</v>
      </c>
      <c r="AK712" s="89"/>
    </row>
    <row r="713" spans="1:37" ht="20.100000000000001" customHeight="1" x14ac:dyDescent="0.25">
      <c r="A713" s="171"/>
      <c r="B713" s="172"/>
      <c r="C713" s="147"/>
      <c r="D713" s="147"/>
      <c r="E713" s="214">
        <v>413</v>
      </c>
      <c r="F713" s="215"/>
      <c r="G713" s="103" t="s">
        <v>43</v>
      </c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83">
        <f>SUM(X714:X717)</f>
        <v>52800</v>
      </c>
      <c r="Y713" s="84"/>
      <c r="Z713" s="84"/>
      <c r="AA713" s="84"/>
      <c r="AB713" s="84"/>
      <c r="AC713" s="85"/>
      <c r="AD713" s="83">
        <f>SUM(AD714:AD717)</f>
        <v>29972.75</v>
      </c>
      <c r="AE713" s="84"/>
      <c r="AF713" s="84"/>
      <c r="AG713" s="84"/>
      <c r="AH713" s="84"/>
      <c r="AI713" s="85"/>
      <c r="AJ713" s="86">
        <f t="shared" si="28"/>
        <v>56.766571969696969</v>
      </c>
      <c r="AK713" s="87"/>
    </row>
    <row r="714" spans="1:37" ht="20.100000000000001" customHeight="1" x14ac:dyDescent="0.25">
      <c r="A714" s="218"/>
      <c r="B714" s="219"/>
      <c r="C714" s="140">
        <v>1091</v>
      </c>
      <c r="D714" s="140"/>
      <c r="E714" s="220"/>
      <c r="F714" s="221"/>
      <c r="G714" s="141">
        <v>4131</v>
      </c>
      <c r="H714" s="141"/>
      <c r="I714" s="141"/>
      <c r="J714" s="120" t="s">
        <v>44</v>
      </c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1">
        <v>6300</v>
      </c>
      <c r="Y714" s="121"/>
      <c r="Z714" s="121"/>
      <c r="AA714" s="121"/>
      <c r="AB714" s="121"/>
      <c r="AC714" s="122"/>
      <c r="AD714" s="121">
        <v>3240.23</v>
      </c>
      <c r="AE714" s="121"/>
      <c r="AF714" s="121"/>
      <c r="AG714" s="121"/>
      <c r="AH714" s="121"/>
      <c r="AI714" s="122"/>
      <c r="AJ714" s="88">
        <f t="shared" si="28"/>
        <v>51.432222222222222</v>
      </c>
      <c r="AK714" s="89"/>
    </row>
    <row r="715" spans="1:37" ht="20.100000000000001" customHeight="1" x14ac:dyDescent="0.25">
      <c r="A715" s="218"/>
      <c r="B715" s="219"/>
      <c r="C715" s="140">
        <v>1091</v>
      </c>
      <c r="D715" s="140"/>
      <c r="E715" s="220"/>
      <c r="F715" s="221"/>
      <c r="G715" s="141">
        <v>4133</v>
      </c>
      <c r="H715" s="141"/>
      <c r="I715" s="141"/>
      <c r="J715" s="208" t="s">
        <v>45</v>
      </c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121">
        <v>28500</v>
      </c>
      <c r="Y715" s="121"/>
      <c r="Z715" s="121"/>
      <c r="AA715" s="121"/>
      <c r="AB715" s="121"/>
      <c r="AC715" s="122"/>
      <c r="AD715" s="121">
        <v>15569.76</v>
      </c>
      <c r="AE715" s="121"/>
      <c r="AF715" s="121"/>
      <c r="AG715" s="121"/>
      <c r="AH715" s="121"/>
      <c r="AI715" s="122"/>
      <c r="AJ715" s="88">
        <f t="shared" si="28"/>
        <v>54.630736842105264</v>
      </c>
      <c r="AK715" s="89"/>
    </row>
    <row r="716" spans="1:37" ht="20.100000000000001" customHeight="1" x14ac:dyDescent="0.25">
      <c r="A716" s="218"/>
      <c r="B716" s="219"/>
      <c r="C716" s="316">
        <v>435</v>
      </c>
      <c r="D716" s="316"/>
      <c r="E716" s="220"/>
      <c r="F716" s="221"/>
      <c r="G716" s="239">
        <v>4134</v>
      </c>
      <c r="H716" s="239"/>
      <c r="I716" s="239"/>
      <c r="J716" s="301" t="s">
        <v>46</v>
      </c>
      <c r="K716" s="301"/>
      <c r="L716" s="301"/>
      <c r="M716" s="301"/>
      <c r="N716" s="301"/>
      <c r="O716" s="301"/>
      <c r="P716" s="301"/>
      <c r="Q716" s="301"/>
      <c r="R716" s="301"/>
      <c r="S716" s="301"/>
      <c r="T716" s="301"/>
      <c r="U716" s="301"/>
      <c r="V716" s="301"/>
      <c r="W716" s="301"/>
      <c r="X716" s="512">
        <v>9000</v>
      </c>
      <c r="Y716" s="512"/>
      <c r="Z716" s="512"/>
      <c r="AA716" s="512"/>
      <c r="AB716" s="512"/>
      <c r="AC716" s="513"/>
      <c r="AD716" s="512">
        <v>4041.61</v>
      </c>
      <c r="AE716" s="512"/>
      <c r="AF716" s="512"/>
      <c r="AG716" s="512"/>
      <c r="AH716" s="512"/>
      <c r="AI716" s="513"/>
      <c r="AJ716" s="88">
        <f t="shared" si="28"/>
        <v>44.906777777777776</v>
      </c>
      <c r="AK716" s="89"/>
    </row>
    <row r="717" spans="1:37" ht="20.100000000000001" customHeight="1" x14ac:dyDescent="0.25">
      <c r="A717" s="173"/>
      <c r="B717" s="174"/>
      <c r="C717" s="529">
        <v>434</v>
      </c>
      <c r="D717" s="529"/>
      <c r="E717" s="216"/>
      <c r="F717" s="217"/>
      <c r="G717" s="530">
        <v>4135</v>
      </c>
      <c r="H717" s="530"/>
      <c r="I717" s="530"/>
      <c r="J717" s="527" t="s">
        <v>47</v>
      </c>
      <c r="K717" s="527"/>
      <c r="L717" s="527"/>
      <c r="M717" s="527"/>
      <c r="N717" s="527"/>
      <c r="O717" s="527"/>
      <c r="P717" s="527"/>
      <c r="Q717" s="527"/>
      <c r="R717" s="527"/>
      <c r="S717" s="527"/>
      <c r="T717" s="527"/>
      <c r="U717" s="527"/>
      <c r="V717" s="527"/>
      <c r="W717" s="527"/>
      <c r="X717" s="531">
        <v>9000</v>
      </c>
      <c r="Y717" s="531"/>
      <c r="Z717" s="531"/>
      <c r="AA717" s="531"/>
      <c r="AB717" s="531"/>
      <c r="AC717" s="532"/>
      <c r="AD717" s="531">
        <v>7121.15</v>
      </c>
      <c r="AE717" s="531"/>
      <c r="AF717" s="531"/>
      <c r="AG717" s="531"/>
      <c r="AH717" s="531"/>
      <c r="AI717" s="532"/>
      <c r="AJ717" s="88">
        <f t="shared" si="28"/>
        <v>79.123888888888885</v>
      </c>
      <c r="AK717" s="89"/>
    </row>
    <row r="718" spans="1:37" ht="20.100000000000001" customHeight="1" x14ac:dyDescent="0.25">
      <c r="A718" s="171"/>
      <c r="B718" s="172"/>
      <c r="C718" s="147"/>
      <c r="D718" s="147"/>
      <c r="E718" s="101">
        <v>414</v>
      </c>
      <c r="F718" s="101"/>
      <c r="G718" s="103" t="s">
        <v>48</v>
      </c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83">
        <f>SUM(X719:X722)</f>
        <v>27500</v>
      </c>
      <c r="Y718" s="84"/>
      <c r="Z718" s="84"/>
      <c r="AA718" s="84"/>
      <c r="AB718" s="84"/>
      <c r="AC718" s="85"/>
      <c r="AD718" s="83">
        <f>SUM(AD719:AD722)</f>
        <v>13177.609999999999</v>
      </c>
      <c r="AE718" s="84"/>
      <c r="AF718" s="84"/>
      <c r="AG718" s="84"/>
      <c r="AH718" s="84"/>
      <c r="AI718" s="85"/>
      <c r="AJ718" s="86">
        <f t="shared" si="28"/>
        <v>47.918581818181814</v>
      </c>
      <c r="AK718" s="87"/>
    </row>
    <row r="719" spans="1:37" ht="20.100000000000001" customHeight="1" x14ac:dyDescent="0.25">
      <c r="A719" s="218"/>
      <c r="B719" s="219"/>
      <c r="C719" s="140">
        <v>1091</v>
      </c>
      <c r="D719" s="140"/>
      <c r="E719" s="162"/>
      <c r="F719" s="162"/>
      <c r="G719" s="141">
        <v>4141</v>
      </c>
      <c r="H719" s="141"/>
      <c r="I719" s="141"/>
      <c r="J719" s="120" t="s">
        <v>49</v>
      </c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1">
        <v>500</v>
      </c>
      <c r="Y719" s="121"/>
      <c r="Z719" s="121"/>
      <c r="AA719" s="121"/>
      <c r="AB719" s="121"/>
      <c r="AC719" s="122"/>
      <c r="AD719" s="121">
        <v>462</v>
      </c>
      <c r="AE719" s="121"/>
      <c r="AF719" s="121"/>
      <c r="AG719" s="121"/>
      <c r="AH719" s="121"/>
      <c r="AI719" s="122"/>
      <c r="AJ719" s="88">
        <f t="shared" si="28"/>
        <v>92.4</v>
      </c>
      <c r="AK719" s="89"/>
    </row>
    <row r="720" spans="1:37" ht="20.100000000000001" customHeight="1" x14ac:dyDescent="0.25">
      <c r="A720" s="218"/>
      <c r="B720" s="219"/>
      <c r="C720" s="140">
        <v>460</v>
      </c>
      <c r="D720" s="140"/>
      <c r="E720" s="162"/>
      <c r="F720" s="162"/>
      <c r="G720" s="141">
        <v>4143</v>
      </c>
      <c r="H720" s="141"/>
      <c r="I720" s="141"/>
      <c r="J720" s="120" t="s">
        <v>51</v>
      </c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1">
        <v>2000</v>
      </c>
      <c r="Y720" s="121"/>
      <c r="Z720" s="121"/>
      <c r="AA720" s="121"/>
      <c r="AB720" s="121"/>
      <c r="AC720" s="122"/>
      <c r="AD720" s="121">
        <v>1275.6500000000001</v>
      </c>
      <c r="AE720" s="121"/>
      <c r="AF720" s="121"/>
      <c r="AG720" s="121"/>
      <c r="AH720" s="121"/>
      <c r="AI720" s="122"/>
      <c r="AJ720" s="88">
        <f t="shared" si="28"/>
        <v>63.782500000000006</v>
      </c>
      <c r="AK720" s="89"/>
    </row>
    <row r="721" spans="1:37" ht="20.100000000000001" customHeight="1" x14ac:dyDescent="0.25">
      <c r="A721" s="218"/>
      <c r="B721" s="219"/>
      <c r="C721" s="92">
        <v>1091</v>
      </c>
      <c r="D721" s="93"/>
      <c r="E721" s="102"/>
      <c r="F721" s="102"/>
      <c r="G721" s="229">
        <v>4145</v>
      </c>
      <c r="H721" s="230"/>
      <c r="I721" s="231"/>
      <c r="J721" s="94" t="s">
        <v>166</v>
      </c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6"/>
      <c r="X721" s="97">
        <v>7000</v>
      </c>
      <c r="Y721" s="98"/>
      <c r="Z721" s="98"/>
      <c r="AA721" s="98"/>
      <c r="AB721" s="98"/>
      <c r="AC721" s="99"/>
      <c r="AD721" s="100">
        <v>0</v>
      </c>
      <c r="AE721" s="98"/>
      <c r="AF721" s="98"/>
      <c r="AG721" s="98"/>
      <c r="AH721" s="98"/>
      <c r="AI721" s="99"/>
      <c r="AJ721" s="88">
        <f t="shared" ref="AJ721:AJ728" si="29">AD721/X721*100</f>
        <v>0</v>
      </c>
      <c r="AK721" s="89"/>
    </row>
    <row r="722" spans="1:37" ht="20.100000000000001" customHeight="1" x14ac:dyDescent="0.25">
      <c r="A722" s="173"/>
      <c r="B722" s="174"/>
      <c r="C722" s="137">
        <v>1091</v>
      </c>
      <c r="D722" s="137"/>
      <c r="E722" s="163"/>
      <c r="F722" s="163"/>
      <c r="G722" s="138">
        <v>4149</v>
      </c>
      <c r="H722" s="138"/>
      <c r="I722" s="138"/>
      <c r="J722" s="105" t="s">
        <v>56</v>
      </c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6">
        <v>18000</v>
      </c>
      <c r="Y722" s="106"/>
      <c r="Z722" s="106"/>
      <c r="AA722" s="106"/>
      <c r="AB722" s="106"/>
      <c r="AC722" s="107"/>
      <c r="AD722" s="90">
        <v>11439.96</v>
      </c>
      <c r="AE722" s="90"/>
      <c r="AF722" s="90"/>
      <c r="AG722" s="90"/>
      <c r="AH722" s="90"/>
      <c r="AI722" s="91"/>
      <c r="AJ722" s="233">
        <f t="shared" si="29"/>
        <v>63.55533333333333</v>
      </c>
      <c r="AK722" s="234"/>
    </row>
    <row r="723" spans="1:37" ht="20.100000000000001" customHeight="1" x14ac:dyDescent="0.25">
      <c r="A723" s="171"/>
      <c r="B723" s="172"/>
      <c r="C723" s="209"/>
      <c r="D723" s="210"/>
      <c r="E723" s="214">
        <v>419</v>
      </c>
      <c r="F723" s="215"/>
      <c r="G723" s="236" t="s">
        <v>65</v>
      </c>
      <c r="H723" s="237"/>
      <c r="I723" s="237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8"/>
      <c r="X723" s="254">
        <f>X724+X725</f>
        <v>40800</v>
      </c>
      <c r="Y723" s="255"/>
      <c r="Z723" s="255"/>
      <c r="AA723" s="255"/>
      <c r="AB723" s="255"/>
      <c r="AC723" s="255"/>
      <c r="AD723" s="254">
        <f>AD724+AD725</f>
        <v>38286.61</v>
      </c>
      <c r="AE723" s="255"/>
      <c r="AF723" s="255"/>
      <c r="AG723" s="255"/>
      <c r="AH723" s="255"/>
      <c r="AI723" s="255"/>
      <c r="AJ723" s="310">
        <f t="shared" si="29"/>
        <v>93.839730392156866</v>
      </c>
      <c r="AK723" s="311"/>
    </row>
    <row r="724" spans="1:37" ht="20.100000000000001" customHeight="1" x14ac:dyDescent="0.25">
      <c r="A724" s="218"/>
      <c r="B724" s="219"/>
      <c r="C724" s="92">
        <v>1091</v>
      </c>
      <c r="D724" s="93"/>
      <c r="E724" s="220"/>
      <c r="F724" s="221"/>
      <c r="G724" s="275">
        <v>4191</v>
      </c>
      <c r="H724" s="276"/>
      <c r="I724" s="277"/>
      <c r="J724" s="408" t="s">
        <v>154</v>
      </c>
      <c r="K724" s="409"/>
      <c r="L724" s="409"/>
      <c r="M724" s="409"/>
      <c r="N724" s="409"/>
      <c r="O724" s="409"/>
      <c r="P724" s="409"/>
      <c r="Q724" s="409"/>
      <c r="R724" s="409"/>
      <c r="S724" s="409"/>
      <c r="T724" s="409"/>
      <c r="U724" s="409"/>
      <c r="V724" s="409"/>
      <c r="W724" s="410"/>
      <c r="X724" s="91">
        <v>40000</v>
      </c>
      <c r="Y724" s="518"/>
      <c r="Z724" s="518"/>
      <c r="AA724" s="518"/>
      <c r="AB724" s="518"/>
      <c r="AC724" s="518"/>
      <c r="AD724" s="240">
        <v>38286.61</v>
      </c>
      <c r="AE724" s="240"/>
      <c r="AF724" s="240"/>
      <c r="AG724" s="240"/>
      <c r="AH724" s="240"/>
      <c r="AI724" s="240"/>
      <c r="AJ724" s="88">
        <f t="shared" si="29"/>
        <v>95.71652499999999</v>
      </c>
      <c r="AK724" s="89"/>
    </row>
    <row r="725" spans="1:37" ht="20.100000000000001" customHeight="1" x14ac:dyDescent="0.25">
      <c r="A725" s="173"/>
      <c r="B725" s="174"/>
      <c r="C725" s="108">
        <v>1091</v>
      </c>
      <c r="D725" s="109"/>
      <c r="E725" s="216"/>
      <c r="F725" s="217"/>
      <c r="G725" s="275">
        <v>4194</v>
      </c>
      <c r="H725" s="276"/>
      <c r="I725" s="277"/>
      <c r="J725" s="408" t="s">
        <v>67</v>
      </c>
      <c r="K725" s="409"/>
      <c r="L725" s="409"/>
      <c r="M725" s="409"/>
      <c r="N725" s="409"/>
      <c r="O725" s="409"/>
      <c r="P725" s="409"/>
      <c r="Q725" s="409"/>
      <c r="R725" s="409"/>
      <c r="S725" s="409"/>
      <c r="T725" s="409"/>
      <c r="U725" s="409"/>
      <c r="V725" s="409"/>
      <c r="W725" s="410"/>
      <c r="X725" s="91">
        <v>800</v>
      </c>
      <c r="Y725" s="518"/>
      <c r="Z725" s="518"/>
      <c r="AA725" s="518"/>
      <c r="AB725" s="518"/>
      <c r="AC725" s="518"/>
      <c r="AD725" s="324">
        <v>0</v>
      </c>
      <c r="AE725" s="324"/>
      <c r="AF725" s="324"/>
      <c r="AG725" s="324"/>
      <c r="AH725" s="324"/>
      <c r="AI725" s="324"/>
      <c r="AJ725" s="593">
        <f>AD725/X725*100</f>
        <v>0</v>
      </c>
      <c r="AK725" s="594"/>
    </row>
    <row r="726" spans="1:37" ht="39.950000000000003" customHeight="1" x14ac:dyDescent="0.25">
      <c r="A726" s="171"/>
      <c r="B726" s="172"/>
      <c r="C726" s="209"/>
      <c r="D726" s="210"/>
      <c r="E726" s="214">
        <v>431</v>
      </c>
      <c r="F726" s="215"/>
      <c r="G726" s="251" t="s">
        <v>69</v>
      </c>
      <c r="H726" s="252"/>
      <c r="I726" s="252"/>
      <c r="J726" s="252"/>
      <c r="K726" s="252"/>
      <c r="L726" s="252"/>
      <c r="M726" s="252"/>
      <c r="N726" s="252"/>
      <c r="O726" s="252"/>
      <c r="P726" s="252"/>
      <c r="Q726" s="252"/>
      <c r="R726" s="252"/>
      <c r="S726" s="252"/>
      <c r="T726" s="252"/>
      <c r="U726" s="252"/>
      <c r="V726" s="252"/>
      <c r="W726" s="253"/>
      <c r="X726" s="565">
        <f>X727+X728</f>
        <v>17300</v>
      </c>
      <c r="Y726" s="566"/>
      <c r="Z726" s="566"/>
      <c r="AA726" s="566"/>
      <c r="AB726" s="566"/>
      <c r="AC726" s="567"/>
      <c r="AD726" s="565">
        <f>AD727+AD728</f>
        <v>9661.42</v>
      </c>
      <c r="AE726" s="566"/>
      <c r="AF726" s="566"/>
      <c r="AG726" s="566"/>
      <c r="AH726" s="566"/>
      <c r="AI726" s="567"/>
      <c r="AJ726" s="630">
        <f t="shared" si="29"/>
        <v>55.846358381502895</v>
      </c>
      <c r="AK726" s="631"/>
    </row>
    <row r="727" spans="1:37" ht="20.100000000000001" customHeight="1" x14ac:dyDescent="0.25">
      <c r="A727" s="218"/>
      <c r="B727" s="219"/>
      <c r="C727" s="92">
        <v>1091</v>
      </c>
      <c r="D727" s="93"/>
      <c r="E727" s="220"/>
      <c r="F727" s="221"/>
      <c r="G727" s="229">
        <v>4314</v>
      </c>
      <c r="H727" s="230"/>
      <c r="I727" s="231"/>
      <c r="J727" s="94" t="s">
        <v>184</v>
      </c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6"/>
      <c r="X727" s="515">
        <v>2300</v>
      </c>
      <c r="Y727" s="516"/>
      <c r="Z727" s="516"/>
      <c r="AA727" s="516"/>
      <c r="AB727" s="516"/>
      <c r="AC727" s="517"/>
      <c r="AD727" s="624">
        <v>1174.81</v>
      </c>
      <c r="AE727" s="516"/>
      <c r="AF727" s="516"/>
      <c r="AG727" s="516"/>
      <c r="AH727" s="516"/>
      <c r="AI727" s="517"/>
      <c r="AJ727" s="628">
        <f>AD727/X727*100</f>
        <v>51.078695652173913</v>
      </c>
      <c r="AK727" s="629"/>
    </row>
    <row r="728" spans="1:37" ht="20.100000000000001" customHeight="1" x14ac:dyDescent="0.25">
      <c r="A728" s="173"/>
      <c r="B728" s="174"/>
      <c r="C728" s="108">
        <v>1091</v>
      </c>
      <c r="D728" s="109"/>
      <c r="E728" s="216"/>
      <c r="F728" s="217"/>
      <c r="G728" s="110">
        <v>4318</v>
      </c>
      <c r="H728" s="111"/>
      <c r="I728" s="112"/>
      <c r="J728" s="113" t="s">
        <v>74</v>
      </c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5"/>
      <c r="X728" s="445">
        <v>15000</v>
      </c>
      <c r="Y728" s="446"/>
      <c r="Z728" s="446"/>
      <c r="AA728" s="446"/>
      <c r="AB728" s="446"/>
      <c r="AC728" s="447"/>
      <c r="AD728" s="601">
        <v>8486.61</v>
      </c>
      <c r="AE728" s="446"/>
      <c r="AF728" s="446"/>
      <c r="AG728" s="446"/>
      <c r="AH728" s="446"/>
      <c r="AI728" s="447"/>
      <c r="AJ728" s="632">
        <f t="shared" si="29"/>
        <v>56.577399999999997</v>
      </c>
      <c r="AK728" s="633"/>
    </row>
    <row r="729" spans="1:37" ht="20.100000000000001" customHeight="1" x14ac:dyDescent="0.25">
      <c r="A729" s="200">
        <v>13</v>
      </c>
      <c r="B729" s="201"/>
      <c r="C729" s="204" t="s">
        <v>94</v>
      </c>
      <c r="D729" s="204"/>
      <c r="E729" s="204"/>
      <c r="F729" s="204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148">
        <f>X704+X710+X713+X718+X723+X726</f>
        <v>281700</v>
      </c>
      <c r="Y729" s="149"/>
      <c r="Z729" s="149"/>
      <c r="AA729" s="149"/>
      <c r="AB729" s="149"/>
      <c r="AC729" s="150"/>
      <c r="AD729" s="148">
        <f>AD704+AD710+AD713+AD718+AD723+AD726</f>
        <v>223109.72</v>
      </c>
      <c r="AE729" s="149"/>
      <c r="AF729" s="149"/>
      <c r="AG729" s="149"/>
      <c r="AH729" s="149"/>
      <c r="AI729" s="150"/>
      <c r="AJ729" s="154">
        <f>AD729/X729*100</f>
        <v>79.201178558750442</v>
      </c>
      <c r="AK729" s="155"/>
    </row>
    <row r="730" spans="1:37" ht="20.100000000000001" customHeight="1" x14ac:dyDescent="0.25">
      <c r="A730" s="202"/>
      <c r="B730" s="203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151"/>
      <c r="Y730" s="152"/>
      <c r="Z730" s="152"/>
      <c r="AA730" s="152"/>
      <c r="AB730" s="152"/>
      <c r="AC730" s="153"/>
      <c r="AD730" s="151"/>
      <c r="AE730" s="152"/>
      <c r="AF730" s="152"/>
      <c r="AG730" s="152"/>
      <c r="AH730" s="152"/>
      <c r="AI730" s="153"/>
      <c r="AJ730" s="156" t="e">
        <f t="shared" si="28"/>
        <v>#DIV/0!</v>
      </c>
      <c r="AK730" s="157"/>
    </row>
    <row r="747" spans="1:37" ht="43.5" hidden="1" customHeight="1" x14ac:dyDescent="0.25"/>
    <row r="748" spans="1:37" ht="18" customHeight="1" x14ac:dyDescent="0.25">
      <c r="A748" s="196" t="s">
        <v>89</v>
      </c>
      <c r="B748" s="197"/>
      <c r="C748" s="197" t="s">
        <v>90</v>
      </c>
      <c r="D748" s="197"/>
      <c r="E748" s="164" t="s">
        <v>91</v>
      </c>
      <c r="F748" s="164"/>
      <c r="G748" s="197" t="s">
        <v>91</v>
      </c>
      <c r="H748" s="197"/>
      <c r="I748" s="197" t="s">
        <v>92</v>
      </c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 t="s">
        <v>201</v>
      </c>
      <c r="Y748" s="197"/>
      <c r="Z748" s="197"/>
      <c r="AA748" s="197"/>
      <c r="AB748" s="197"/>
      <c r="AC748" s="206"/>
      <c r="AD748" s="197" t="s">
        <v>200</v>
      </c>
      <c r="AE748" s="197"/>
      <c r="AF748" s="197"/>
      <c r="AG748" s="197"/>
      <c r="AH748" s="197"/>
      <c r="AI748" s="206"/>
      <c r="AJ748" s="158" t="s">
        <v>122</v>
      </c>
      <c r="AK748" s="159"/>
    </row>
    <row r="749" spans="1:37" ht="18" customHeight="1" x14ac:dyDescent="0.25">
      <c r="A749" s="198"/>
      <c r="B749" s="199"/>
      <c r="C749" s="199"/>
      <c r="D749" s="199"/>
      <c r="E749" s="165"/>
      <c r="F749" s="165"/>
      <c r="G749" s="199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  <c r="T749" s="199"/>
      <c r="U749" s="199"/>
      <c r="V749" s="199"/>
      <c r="W749" s="199"/>
      <c r="X749" s="199"/>
      <c r="Y749" s="199"/>
      <c r="Z749" s="199"/>
      <c r="AA749" s="199"/>
      <c r="AB749" s="199"/>
      <c r="AC749" s="207"/>
      <c r="AD749" s="199"/>
      <c r="AE749" s="199"/>
      <c r="AF749" s="199"/>
      <c r="AG749" s="199"/>
      <c r="AH749" s="199"/>
      <c r="AI749" s="207"/>
      <c r="AJ749" s="160"/>
      <c r="AK749" s="161"/>
    </row>
    <row r="750" spans="1:37" ht="18" customHeight="1" x14ac:dyDescent="0.25">
      <c r="A750" s="166">
        <v>14</v>
      </c>
      <c r="B750" s="167"/>
      <c r="C750" s="187" t="s">
        <v>106</v>
      </c>
      <c r="D750" s="188"/>
      <c r="E750" s="188"/>
      <c r="F750" s="188"/>
      <c r="G750" s="188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  <c r="AC750" s="188"/>
      <c r="AD750" s="188"/>
      <c r="AE750" s="188"/>
      <c r="AF750" s="188"/>
      <c r="AG750" s="188"/>
      <c r="AH750" s="188"/>
      <c r="AI750" s="188"/>
      <c r="AJ750" s="188"/>
      <c r="AK750" s="189"/>
    </row>
    <row r="751" spans="1:37" ht="18" customHeight="1" x14ac:dyDescent="0.25">
      <c r="A751" s="168"/>
      <c r="B751" s="169"/>
      <c r="C751" s="190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2"/>
    </row>
    <row r="752" spans="1:37" ht="20.100000000000001" customHeight="1" x14ac:dyDescent="0.25">
      <c r="A752" s="142"/>
      <c r="B752" s="143"/>
      <c r="C752" s="147"/>
      <c r="D752" s="147"/>
      <c r="E752" s="101">
        <v>411</v>
      </c>
      <c r="F752" s="101"/>
      <c r="G752" s="170" t="s">
        <v>32</v>
      </c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83">
        <f>SUM(X753:X757)</f>
        <v>414450</v>
      </c>
      <c r="Y752" s="84"/>
      <c r="Z752" s="84"/>
      <c r="AA752" s="84"/>
      <c r="AB752" s="84"/>
      <c r="AC752" s="85"/>
      <c r="AD752" s="83">
        <f>SUM(AD753:AD757)</f>
        <v>403818.46</v>
      </c>
      <c r="AE752" s="84"/>
      <c r="AF752" s="84"/>
      <c r="AG752" s="84"/>
      <c r="AH752" s="84"/>
      <c r="AI752" s="85"/>
      <c r="AJ752" s="86">
        <f t="shared" ref="AJ752:AJ781" si="30">AD752/X752*100</f>
        <v>97.434783447943062</v>
      </c>
      <c r="AK752" s="87"/>
    </row>
    <row r="753" spans="1:37" ht="20.100000000000001" customHeight="1" x14ac:dyDescent="0.25">
      <c r="A753" s="144"/>
      <c r="B753" s="141"/>
      <c r="C753" s="140">
        <v>760</v>
      </c>
      <c r="D753" s="140"/>
      <c r="E753" s="162"/>
      <c r="F753" s="162"/>
      <c r="G753" s="141">
        <v>4111</v>
      </c>
      <c r="H753" s="141"/>
      <c r="I753" s="141"/>
      <c r="J753" s="120" t="s">
        <v>33</v>
      </c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1">
        <v>250250</v>
      </c>
      <c r="Y753" s="121"/>
      <c r="Z753" s="121"/>
      <c r="AA753" s="121"/>
      <c r="AB753" s="121"/>
      <c r="AC753" s="122"/>
      <c r="AD753" s="121">
        <v>244745.38</v>
      </c>
      <c r="AE753" s="121"/>
      <c r="AF753" s="121"/>
      <c r="AG753" s="121"/>
      <c r="AH753" s="121"/>
      <c r="AI753" s="122"/>
      <c r="AJ753" s="88">
        <f t="shared" si="30"/>
        <v>97.800351648351651</v>
      </c>
      <c r="AK753" s="89"/>
    </row>
    <row r="754" spans="1:37" ht="20.100000000000001" customHeight="1" x14ac:dyDescent="0.25">
      <c r="A754" s="144"/>
      <c r="B754" s="141"/>
      <c r="C754" s="140">
        <v>760</v>
      </c>
      <c r="D754" s="140"/>
      <c r="E754" s="162"/>
      <c r="F754" s="162"/>
      <c r="G754" s="141">
        <v>4112</v>
      </c>
      <c r="H754" s="141"/>
      <c r="I754" s="141"/>
      <c r="J754" s="208" t="s">
        <v>34</v>
      </c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121">
        <v>34000</v>
      </c>
      <c r="Y754" s="121"/>
      <c r="Z754" s="121"/>
      <c r="AA754" s="121"/>
      <c r="AB754" s="121"/>
      <c r="AC754" s="122"/>
      <c r="AD754" s="121">
        <v>32912.83</v>
      </c>
      <c r="AE754" s="121"/>
      <c r="AF754" s="121"/>
      <c r="AG754" s="121"/>
      <c r="AH754" s="121"/>
      <c r="AI754" s="122"/>
      <c r="AJ754" s="88">
        <f t="shared" si="30"/>
        <v>96.802441176470595</v>
      </c>
      <c r="AK754" s="89"/>
    </row>
    <row r="755" spans="1:37" ht="20.100000000000001" customHeight="1" x14ac:dyDescent="0.25">
      <c r="A755" s="144"/>
      <c r="B755" s="141"/>
      <c r="C755" s="140">
        <v>760</v>
      </c>
      <c r="D755" s="140"/>
      <c r="E755" s="162"/>
      <c r="F755" s="162"/>
      <c r="G755" s="141">
        <v>4113</v>
      </c>
      <c r="H755" s="141"/>
      <c r="I755" s="141"/>
      <c r="J755" s="120" t="s">
        <v>35</v>
      </c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1">
        <v>90000</v>
      </c>
      <c r="Y755" s="121"/>
      <c r="Z755" s="121"/>
      <c r="AA755" s="121"/>
      <c r="AB755" s="121"/>
      <c r="AC755" s="122"/>
      <c r="AD755" s="121">
        <v>87771.36</v>
      </c>
      <c r="AE755" s="121"/>
      <c r="AF755" s="121"/>
      <c r="AG755" s="121"/>
      <c r="AH755" s="121"/>
      <c r="AI755" s="122"/>
      <c r="AJ755" s="88">
        <f t="shared" si="30"/>
        <v>97.523733333333325</v>
      </c>
      <c r="AK755" s="89"/>
    </row>
    <row r="756" spans="1:37" ht="20.100000000000001" customHeight="1" x14ac:dyDescent="0.25">
      <c r="A756" s="144"/>
      <c r="B756" s="141"/>
      <c r="C756" s="140">
        <v>760</v>
      </c>
      <c r="D756" s="140"/>
      <c r="E756" s="162"/>
      <c r="F756" s="162"/>
      <c r="G756" s="141">
        <v>4114</v>
      </c>
      <c r="H756" s="141"/>
      <c r="I756" s="141"/>
      <c r="J756" s="120" t="s">
        <v>36</v>
      </c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1">
        <v>35200</v>
      </c>
      <c r="Y756" s="121"/>
      <c r="Z756" s="121"/>
      <c r="AA756" s="121"/>
      <c r="AB756" s="121"/>
      <c r="AC756" s="122"/>
      <c r="AD756" s="121">
        <v>33447.269999999997</v>
      </c>
      <c r="AE756" s="121"/>
      <c r="AF756" s="121"/>
      <c r="AG756" s="121"/>
      <c r="AH756" s="121"/>
      <c r="AI756" s="122"/>
      <c r="AJ756" s="88">
        <f t="shared" si="30"/>
        <v>95.020653409090912</v>
      </c>
      <c r="AK756" s="89"/>
    </row>
    <row r="757" spans="1:37" ht="20.100000000000001" customHeight="1" x14ac:dyDescent="0.25">
      <c r="A757" s="146"/>
      <c r="B757" s="138"/>
      <c r="C757" s="137">
        <v>760</v>
      </c>
      <c r="D757" s="137"/>
      <c r="E757" s="163"/>
      <c r="F757" s="163"/>
      <c r="G757" s="138">
        <v>4115</v>
      </c>
      <c r="H757" s="138"/>
      <c r="I757" s="138"/>
      <c r="J757" s="105" t="s">
        <v>37</v>
      </c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6">
        <v>5000</v>
      </c>
      <c r="Y757" s="106"/>
      <c r="Z757" s="106"/>
      <c r="AA757" s="106"/>
      <c r="AB757" s="106"/>
      <c r="AC757" s="107"/>
      <c r="AD757" s="106">
        <v>4941.62</v>
      </c>
      <c r="AE757" s="106"/>
      <c r="AF757" s="106"/>
      <c r="AG757" s="106"/>
      <c r="AH757" s="106"/>
      <c r="AI757" s="107"/>
      <c r="AJ757" s="88">
        <f t="shared" si="30"/>
        <v>98.832399999999993</v>
      </c>
      <c r="AK757" s="89"/>
    </row>
    <row r="758" spans="1:37" ht="20.100000000000001" customHeight="1" x14ac:dyDescent="0.25">
      <c r="A758" s="142"/>
      <c r="B758" s="143"/>
      <c r="C758" s="147"/>
      <c r="D758" s="147"/>
      <c r="E758" s="101">
        <v>412</v>
      </c>
      <c r="F758" s="101"/>
      <c r="G758" s="103" t="s">
        <v>38</v>
      </c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83">
        <f>SUM(X759:X760)</f>
        <v>24400</v>
      </c>
      <c r="Y758" s="84"/>
      <c r="Z758" s="84"/>
      <c r="AA758" s="84"/>
      <c r="AB758" s="84"/>
      <c r="AC758" s="85"/>
      <c r="AD758" s="83">
        <f>SUM(AD759:AD760)</f>
        <v>21582.720000000001</v>
      </c>
      <c r="AE758" s="84"/>
      <c r="AF758" s="84"/>
      <c r="AG758" s="84"/>
      <c r="AH758" s="84"/>
      <c r="AI758" s="85"/>
      <c r="AJ758" s="86">
        <f t="shared" si="30"/>
        <v>88.453770491803283</v>
      </c>
      <c r="AK758" s="87"/>
    </row>
    <row r="759" spans="1:37" ht="20.100000000000001" customHeight="1" x14ac:dyDescent="0.25">
      <c r="A759" s="144"/>
      <c r="B759" s="141"/>
      <c r="C759" s="140">
        <v>760</v>
      </c>
      <c r="D759" s="140"/>
      <c r="E759" s="162"/>
      <c r="F759" s="162"/>
      <c r="G759" s="141">
        <v>4123</v>
      </c>
      <c r="H759" s="141"/>
      <c r="I759" s="141"/>
      <c r="J759" s="120" t="s">
        <v>39</v>
      </c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1">
        <v>17400</v>
      </c>
      <c r="Y759" s="121"/>
      <c r="Z759" s="121"/>
      <c r="AA759" s="121"/>
      <c r="AB759" s="121"/>
      <c r="AC759" s="122"/>
      <c r="AD759" s="121">
        <v>15803.69</v>
      </c>
      <c r="AE759" s="121"/>
      <c r="AF759" s="121"/>
      <c r="AG759" s="121"/>
      <c r="AH759" s="121"/>
      <c r="AI759" s="122"/>
      <c r="AJ759" s="88">
        <f t="shared" si="30"/>
        <v>90.825804597701151</v>
      </c>
      <c r="AK759" s="89"/>
    </row>
    <row r="760" spans="1:37" ht="20.100000000000001" customHeight="1" x14ac:dyDescent="0.25">
      <c r="A760" s="146"/>
      <c r="B760" s="138"/>
      <c r="C760" s="137">
        <v>760</v>
      </c>
      <c r="D760" s="137"/>
      <c r="E760" s="163"/>
      <c r="F760" s="163"/>
      <c r="G760" s="138">
        <v>4127</v>
      </c>
      <c r="H760" s="138"/>
      <c r="I760" s="138"/>
      <c r="J760" s="222" t="s">
        <v>42</v>
      </c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106">
        <v>7000</v>
      </c>
      <c r="Y760" s="106"/>
      <c r="Z760" s="106"/>
      <c r="AA760" s="106"/>
      <c r="AB760" s="106"/>
      <c r="AC760" s="107"/>
      <c r="AD760" s="106">
        <v>5779.03</v>
      </c>
      <c r="AE760" s="106"/>
      <c r="AF760" s="106"/>
      <c r="AG760" s="106"/>
      <c r="AH760" s="106"/>
      <c r="AI760" s="107"/>
      <c r="AJ760" s="88">
        <f t="shared" si="30"/>
        <v>82.557571428571435</v>
      </c>
      <c r="AK760" s="89"/>
    </row>
    <row r="761" spans="1:37" ht="20.100000000000001" customHeight="1" x14ac:dyDescent="0.25">
      <c r="A761" s="142"/>
      <c r="B761" s="143"/>
      <c r="C761" s="147"/>
      <c r="D761" s="147"/>
      <c r="E761" s="101">
        <v>413</v>
      </c>
      <c r="F761" s="101"/>
      <c r="G761" s="103" t="s">
        <v>43</v>
      </c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83">
        <f>SUM(X762:X766)</f>
        <v>194250</v>
      </c>
      <c r="Y761" s="84"/>
      <c r="Z761" s="84"/>
      <c r="AA761" s="84"/>
      <c r="AB761" s="84"/>
      <c r="AC761" s="85"/>
      <c r="AD761" s="83">
        <f>SUM(AD762:AD766)</f>
        <v>184959.05000000002</v>
      </c>
      <c r="AE761" s="84"/>
      <c r="AF761" s="84"/>
      <c r="AG761" s="84"/>
      <c r="AH761" s="84"/>
      <c r="AI761" s="85"/>
      <c r="AJ761" s="86">
        <f t="shared" si="30"/>
        <v>95.217014157014162</v>
      </c>
      <c r="AK761" s="87"/>
    </row>
    <row r="762" spans="1:37" ht="20.100000000000001" customHeight="1" x14ac:dyDescent="0.25">
      <c r="A762" s="144"/>
      <c r="B762" s="141"/>
      <c r="C762" s="140">
        <v>760</v>
      </c>
      <c r="D762" s="140"/>
      <c r="E762" s="162"/>
      <c r="F762" s="162"/>
      <c r="G762" s="141">
        <v>4131</v>
      </c>
      <c r="H762" s="141"/>
      <c r="I762" s="141"/>
      <c r="J762" s="120" t="s">
        <v>44</v>
      </c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503">
        <v>39200</v>
      </c>
      <c r="Y762" s="503"/>
      <c r="Z762" s="503"/>
      <c r="AA762" s="503"/>
      <c r="AB762" s="503"/>
      <c r="AC762" s="504"/>
      <c r="AD762" s="503">
        <v>35644.47</v>
      </c>
      <c r="AE762" s="503"/>
      <c r="AF762" s="503"/>
      <c r="AG762" s="503"/>
      <c r="AH762" s="503"/>
      <c r="AI762" s="504"/>
      <c r="AJ762" s="88">
        <f t="shared" si="30"/>
        <v>90.929770408163265</v>
      </c>
      <c r="AK762" s="89"/>
    </row>
    <row r="763" spans="1:37" ht="20.100000000000001" customHeight="1" x14ac:dyDescent="0.25">
      <c r="A763" s="145"/>
      <c r="B763" s="139"/>
      <c r="C763" s="92">
        <v>760</v>
      </c>
      <c r="D763" s="93"/>
      <c r="E763" s="102"/>
      <c r="F763" s="102"/>
      <c r="G763" s="229">
        <v>4132</v>
      </c>
      <c r="H763" s="230"/>
      <c r="I763" s="231"/>
      <c r="J763" s="94" t="s">
        <v>158</v>
      </c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6"/>
      <c r="X763" s="515">
        <v>7550</v>
      </c>
      <c r="Y763" s="516"/>
      <c r="Z763" s="516"/>
      <c r="AA763" s="516"/>
      <c r="AB763" s="516"/>
      <c r="AC763" s="517"/>
      <c r="AD763" s="624">
        <v>6028.35</v>
      </c>
      <c r="AE763" s="516"/>
      <c r="AF763" s="516"/>
      <c r="AG763" s="516"/>
      <c r="AH763" s="516"/>
      <c r="AI763" s="517"/>
      <c r="AJ763" s="88">
        <f>AD763/X763*100</f>
        <v>79.845695364238409</v>
      </c>
      <c r="AK763" s="89"/>
    </row>
    <row r="764" spans="1:37" ht="20.100000000000001" customHeight="1" x14ac:dyDescent="0.25">
      <c r="A764" s="145"/>
      <c r="B764" s="139"/>
      <c r="C764" s="140">
        <v>760</v>
      </c>
      <c r="D764" s="140"/>
      <c r="E764" s="102"/>
      <c r="F764" s="102"/>
      <c r="G764" s="141">
        <v>4133</v>
      </c>
      <c r="H764" s="141"/>
      <c r="I764" s="141"/>
      <c r="J764" s="120" t="s">
        <v>45</v>
      </c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503">
        <v>86000</v>
      </c>
      <c r="Y764" s="503"/>
      <c r="Z764" s="503"/>
      <c r="AA764" s="503"/>
      <c r="AB764" s="503"/>
      <c r="AC764" s="504"/>
      <c r="AD764" s="503">
        <v>82912.86</v>
      </c>
      <c r="AE764" s="503"/>
      <c r="AF764" s="503"/>
      <c r="AG764" s="503"/>
      <c r="AH764" s="503"/>
      <c r="AI764" s="504"/>
      <c r="AJ764" s="88">
        <f t="shared" si="30"/>
        <v>96.410302325581398</v>
      </c>
      <c r="AK764" s="89"/>
    </row>
    <row r="765" spans="1:37" ht="20.100000000000001" customHeight="1" x14ac:dyDescent="0.25">
      <c r="A765" s="145"/>
      <c r="B765" s="139"/>
      <c r="C765" s="140">
        <v>435</v>
      </c>
      <c r="D765" s="140"/>
      <c r="E765" s="102"/>
      <c r="F765" s="102"/>
      <c r="G765" s="141">
        <v>4134</v>
      </c>
      <c r="H765" s="141"/>
      <c r="I765" s="141"/>
      <c r="J765" s="120" t="s">
        <v>46</v>
      </c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503">
        <v>41000</v>
      </c>
      <c r="Y765" s="503"/>
      <c r="Z765" s="503"/>
      <c r="AA765" s="503"/>
      <c r="AB765" s="503"/>
      <c r="AC765" s="504"/>
      <c r="AD765" s="503">
        <v>40731.39</v>
      </c>
      <c r="AE765" s="503"/>
      <c r="AF765" s="503"/>
      <c r="AG765" s="503"/>
      <c r="AH765" s="503"/>
      <c r="AI765" s="504"/>
      <c r="AJ765" s="88">
        <f t="shared" si="30"/>
        <v>99.344853658536579</v>
      </c>
      <c r="AK765" s="89"/>
    </row>
    <row r="766" spans="1:37" ht="20.100000000000001" customHeight="1" x14ac:dyDescent="0.25">
      <c r="A766" s="146"/>
      <c r="B766" s="138"/>
      <c r="C766" s="137">
        <v>434</v>
      </c>
      <c r="D766" s="137"/>
      <c r="E766" s="163"/>
      <c r="F766" s="163"/>
      <c r="G766" s="138">
        <v>4135</v>
      </c>
      <c r="H766" s="138"/>
      <c r="I766" s="138"/>
      <c r="J766" s="222" t="s">
        <v>47</v>
      </c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602">
        <v>20500</v>
      </c>
      <c r="Y766" s="602"/>
      <c r="Z766" s="602"/>
      <c r="AA766" s="602"/>
      <c r="AB766" s="602"/>
      <c r="AC766" s="603"/>
      <c r="AD766" s="602">
        <v>19641.98</v>
      </c>
      <c r="AE766" s="602"/>
      <c r="AF766" s="602"/>
      <c r="AG766" s="602"/>
      <c r="AH766" s="602"/>
      <c r="AI766" s="603"/>
      <c r="AJ766" s="88">
        <f t="shared" si="30"/>
        <v>95.814536585365857</v>
      </c>
      <c r="AK766" s="89"/>
    </row>
    <row r="767" spans="1:37" ht="20.100000000000001" customHeight="1" x14ac:dyDescent="0.25">
      <c r="A767" s="171"/>
      <c r="B767" s="172"/>
      <c r="C767" s="147"/>
      <c r="D767" s="147"/>
      <c r="E767" s="101">
        <v>414</v>
      </c>
      <c r="F767" s="101"/>
      <c r="G767" s="103" t="s">
        <v>48</v>
      </c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83">
        <f>SUM(X768:X773)</f>
        <v>30050</v>
      </c>
      <c r="Y767" s="84"/>
      <c r="Z767" s="84"/>
      <c r="AA767" s="84"/>
      <c r="AB767" s="84"/>
      <c r="AC767" s="85"/>
      <c r="AD767" s="83">
        <f>SUM(AD768:AD773)</f>
        <v>21246.14</v>
      </c>
      <c r="AE767" s="84"/>
      <c r="AF767" s="84"/>
      <c r="AG767" s="84"/>
      <c r="AH767" s="84"/>
      <c r="AI767" s="85"/>
      <c r="AJ767" s="86">
        <f t="shared" si="30"/>
        <v>70.702628951747087</v>
      </c>
      <c r="AK767" s="87"/>
    </row>
    <row r="768" spans="1:37" ht="20.100000000000001" customHeight="1" x14ac:dyDescent="0.25">
      <c r="A768" s="218"/>
      <c r="B768" s="219"/>
      <c r="C768" s="140">
        <v>760</v>
      </c>
      <c r="D768" s="140"/>
      <c r="E768" s="162"/>
      <c r="F768" s="162"/>
      <c r="G768" s="141">
        <v>4141</v>
      </c>
      <c r="H768" s="141"/>
      <c r="I768" s="141"/>
      <c r="J768" s="120" t="s">
        <v>49</v>
      </c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1">
        <v>3000</v>
      </c>
      <c r="Y768" s="121"/>
      <c r="Z768" s="121"/>
      <c r="AA768" s="121"/>
      <c r="AB768" s="121"/>
      <c r="AC768" s="122"/>
      <c r="AD768" s="121">
        <v>1932.21</v>
      </c>
      <c r="AE768" s="121"/>
      <c r="AF768" s="121"/>
      <c r="AG768" s="121"/>
      <c r="AH768" s="121"/>
      <c r="AI768" s="122"/>
      <c r="AJ768" s="88">
        <f t="shared" si="30"/>
        <v>64.406999999999996</v>
      </c>
      <c r="AK768" s="89"/>
    </row>
    <row r="769" spans="1:37" ht="20.100000000000001" customHeight="1" x14ac:dyDescent="0.25">
      <c r="A769" s="218"/>
      <c r="B769" s="219"/>
      <c r="C769" s="140">
        <v>760</v>
      </c>
      <c r="D769" s="140"/>
      <c r="E769" s="162"/>
      <c r="F769" s="162"/>
      <c r="G769" s="141">
        <v>4143</v>
      </c>
      <c r="H769" s="141"/>
      <c r="I769" s="141"/>
      <c r="J769" s="120" t="s">
        <v>51</v>
      </c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1">
        <v>3200</v>
      </c>
      <c r="Y769" s="121"/>
      <c r="Z769" s="121"/>
      <c r="AA769" s="121"/>
      <c r="AB769" s="121"/>
      <c r="AC769" s="122"/>
      <c r="AD769" s="121">
        <v>3205.65</v>
      </c>
      <c r="AE769" s="121"/>
      <c r="AF769" s="121"/>
      <c r="AG769" s="121"/>
      <c r="AH769" s="121"/>
      <c r="AI769" s="122"/>
      <c r="AJ769" s="88">
        <f t="shared" si="30"/>
        <v>100.1765625</v>
      </c>
      <c r="AK769" s="89"/>
    </row>
    <row r="770" spans="1:37" ht="20.100000000000001" customHeight="1" x14ac:dyDescent="0.25">
      <c r="A770" s="218"/>
      <c r="B770" s="219"/>
      <c r="C770" s="92">
        <v>760</v>
      </c>
      <c r="D770" s="93"/>
      <c r="E770" s="162"/>
      <c r="F770" s="162"/>
      <c r="G770" s="229">
        <v>4145</v>
      </c>
      <c r="H770" s="230"/>
      <c r="I770" s="231"/>
      <c r="J770" s="94" t="s">
        <v>166</v>
      </c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6"/>
      <c r="X770" s="97">
        <v>1000</v>
      </c>
      <c r="Y770" s="98"/>
      <c r="Z770" s="98"/>
      <c r="AA770" s="98"/>
      <c r="AB770" s="98"/>
      <c r="AC770" s="99"/>
      <c r="AD770" s="100">
        <v>0</v>
      </c>
      <c r="AE770" s="98"/>
      <c r="AF770" s="98"/>
      <c r="AG770" s="98"/>
      <c r="AH770" s="98"/>
      <c r="AI770" s="99"/>
      <c r="AJ770" s="88">
        <f>AD770/X770*100</f>
        <v>0</v>
      </c>
      <c r="AK770" s="89"/>
    </row>
    <row r="771" spans="1:37" ht="20.100000000000001" customHeight="1" x14ac:dyDescent="0.25">
      <c r="A771" s="218"/>
      <c r="B771" s="219"/>
      <c r="C771" s="92">
        <v>760</v>
      </c>
      <c r="D771" s="93"/>
      <c r="E771" s="162"/>
      <c r="F771" s="162"/>
      <c r="G771" s="229">
        <v>4147</v>
      </c>
      <c r="H771" s="230"/>
      <c r="I771" s="231"/>
      <c r="J771" s="94" t="s">
        <v>93</v>
      </c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6"/>
      <c r="X771" s="97">
        <v>3500</v>
      </c>
      <c r="Y771" s="98"/>
      <c r="Z771" s="98"/>
      <c r="AA771" s="98"/>
      <c r="AB771" s="98"/>
      <c r="AC771" s="99"/>
      <c r="AD771" s="100">
        <v>3019.65</v>
      </c>
      <c r="AE771" s="98"/>
      <c r="AF771" s="98"/>
      <c r="AG771" s="98"/>
      <c r="AH771" s="98"/>
      <c r="AI771" s="99"/>
      <c r="AJ771" s="88">
        <f>AD771/X771*100</f>
        <v>86.275714285714287</v>
      </c>
      <c r="AK771" s="89"/>
    </row>
    <row r="772" spans="1:37" ht="20.100000000000001" customHeight="1" x14ac:dyDescent="0.25">
      <c r="A772" s="218"/>
      <c r="B772" s="219"/>
      <c r="C772" s="514">
        <v>760</v>
      </c>
      <c r="D772" s="514"/>
      <c r="E772" s="162"/>
      <c r="F772" s="162"/>
      <c r="G772" s="239">
        <v>4148</v>
      </c>
      <c r="H772" s="239"/>
      <c r="I772" s="239"/>
      <c r="J772" s="511" t="s">
        <v>55</v>
      </c>
      <c r="K772" s="511"/>
      <c r="L772" s="511"/>
      <c r="M772" s="511"/>
      <c r="N772" s="511"/>
      <c r="O772" s="511"/>
      <c r="P772" s="511"/>
      <c r="Q772" s="511"/>
      <c r="R772" s="511"/>
      <c r="S772" s="511"/>
      <c r="T772" s="511"/>
      <c r="U772" s="511"/>
      <c r="V772" s="511"/>
      <c r="W772" s="511"/>
      <c r="X772" s="512">
        <v>4600</v>
      </c>
      <c r="Y772" s="512"/>
      <c r="Z772" s="512"/>
      <c r="AA772" s="512"/>
      <c r="AB772" s="512"/>
      <c r="AC772" s="513"/>
      <c r="AD772" s="512">
        <v>4000</v>
      </c>
      <c r="AE772" s="512"/>
      <c r="AF772" s="512"/>
      <c r="AG772" s="512"/>
      <c r="AH772" s="512"/>
      <c r="AI772" s="513"/>
      <c r="AJ772" s="88">
        <f t="shared" si="30"/>
        <v>86.956521739130437</v>
      </c>
      <c r="AK772" s="89"/>
    </row>
    <row r="773" spans="1:37" ht="20.100000000000001" customHeight="1" x14ac:dyDescent="0.25">
      <c r="A773" s="173"/>
      <c r="B773" s="174"/>
      <c r="C773" s="137">
        <v>760</v>
      </c>
      <c r="D773" s="137"/>
      <c r="E773" s="163"/>
      <c r="F773" s="163"/>
      <c r="G773" s="138">
        <v>4149</v>
      </c>
      <c r="H773" s="138"/>
      <c r="I773" s="138"/>
      <c r="J773" s="105" t="s">
        <v>56</v>
      </c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6">
        <v>14750</v>
      </c>
      <c r="Y773" s="106"/>
      <c r="Z773" s="106"/>
      <c r="AA773" s="106"/>
      <c r="AB773" s="106"/>
      <c r="AC773" s="107"/>
      <c r="AD773" s="106">
        <v>9088.6299999999992</v>
      </c>
      <c r="AE773" s="106"/>
      <c r="AF773" s="106"/>
      <c r="AG773" s="106"/>
      <c r="AH773" s="106"/>
      <c r="AI773" s="107"/>
      <c r="AJ773" s="88">
        <f t="shared" si="30"/>
        <v>61.617830508474569</v>
      </c>
      <c r="AK773" s="89"/>
    </row>
    <row r="774" spans="1:37" ht="20.100000000000001" customHeight="1" x14ac:dyDescent="0.25">
      <c r="A774" s="142"/>
      <c r="B774" s="143"/>
      <c r="C774" s="147"/>
      <c r="D774" s="147"/>
      <c r="E774" s="101">
        <v>415</v>
      </c>
      <c r="F774" s="101"/>
      <c r="G774" s="236" t="s">
        <v>57</v>
      </c>
      <c r="H774" s="237"/>
      <c r="I774" s="237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8"/>
      <c r="X774" s="83">
        <f>SUM(X775:AC776)</f>
        <v>24200</v>
      </c>
      <c r="Y774" s="84"/>
      <c r="Z774" s="84"/>
      <c r="AA774" s="84"/>
      <c r="AB774" s="84"/>
      <c r="AC774" s="85"/>
      <c r="AD774" s="83">
        <f>SUM(AD775:AI776)</f>
        <v>15038.39</v>
      </c>
      <c r="AE774" s="84"/>
      <c r="AF774" s="84"/>
      <c r="AG774" s="84"/>
      <c r="AH774" s="84"/>
      <c r="AI774" s="85"/>
      <c r="AJ774" s="86">
        <f t="shared" si="30"/>
        <v>62.142107438016524</v>
      </c>
      <c r="AK774" s="87"/>
    </row>
    <row r="775" spans="1:37" ht="20.100000000000001" customHeight="1" x14ac:dyDescent="0.25">
      <c r="A775" s="464"/>
      <c r="B775" s="239"/>
      <c r="C775" s="140">
        <v>133</v>
      </c>
      <c r="D775" s="140"/>
      <c r="E775" s="444"/>
      <c r="F775" s="444"/>
      <c r="G775" s="141">
        <v>4152</v>
      </c>
      <c r="H775" s="141"/>
      <c r="I775" s="141"/>
      <c r="J775" s="120" t="s">
        <v>58</v>
      </c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1">
        <v>5000</v>
      </c>
      <c r="Y775" s="121"/>
      <c r="Z775" s="121"/>
      <c r="AA775" s="121"/>
      <c r="AB775" s="121"/>
      <c r="AC775" s="122"/>
      <c r="AD775" s="121">
        <v>4931.3599999999997</v>
      </c>
      <c r="AE775" s="121"/>
      <c r="AF775" s="121"/>
      <c r="AG775" s="121"/>
      <c r="AH775" s="121"/>
      <c r="AI775" s="122"/>
      <c r="AJ775" s="88">
        <f t="shared" si="30"/>
        <v>98.627199999999988</v>
      </c>
      <c r="AK775" s="89"/>
    </row>
    <row r="776" spans="1:37" ht="20.100000000000001" customHeight="1" x14ac:dyDescent="0.25">
      <c r="A776" s="144"/>
      <c r="B776" s="141"/>
      <c r="C776" s="140">
        <v>133</v>
      </c>
      <c r="D776" s="140"/>
      <c r="E776" s="162"/>
      <c r="F776" s="162"/>
      <c r="G776" s="179">
        <v>4153</v>
      </c>
      <c r="H776" s="179"/>
      <c r="I776" s="179"/>
      <c r="J776" s="193" t="s">
        <v>59</v>
      </c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4">
        <v>19200</v>
      </c>
      <c r="Y776" s="194"/>
      <c r="Z776" s="194"/>
      <c r="AA776" s="194"/>
      <c r="AB776" s="194"/>
      <c r="AC776" s="195"/>
      <c r="AD776" s="194">
        <v>10107.030000000001</v>
      </c>
      <c r="AE776" s="194"/>
      <c r="AF776" s="194"/>
      <c r="AG776" s="194"/>
      <c r="AH776" s="194"/>
      <c r="AI776" s="195"/>
      <c r="AJ776" s="88">
        <f t="shared" si="30"/>
        <v>52.640781250000003</v>
      </c>
      <c r="AK776" s="89"/>
    </row>
    <row r="777" spans="1:37" ht="20.100000000000001" customHeight="1" x14ac:dyDescent="0.25">
      <c r="A777" s="142"/>
      <c r="B777" s="143"/>
      <c r="C777" s="147"/>
      <c r="D777" s="147"/>
      <c r="E777" s="101">
        <v>419</v>
      </c>
      <c r="F777" s="101"/>
      <c r="G777" s="236" t="s">
        <v>65</v>
      </c>
      <c r="H777" s="237"/>
      <c r="I777" s="237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8"/>
      <c r="X777" s="83">
        <f>X778+X779</f>
        <v>34000</v>
      </c>
      <c r="Y777" s="84"/>
      <c r="Z777" s="84"/>
      <c r="AA777" s="84"/>
      <c r="AB777" s="84"/>
      <c r="AC777" s="85"/>
      <c r="AD777" s="497">
        <f>AD778+AD779</f>
        <v>29442.010000000002</v>
      </c>
      <c r="AE777" s="84"/>
      <c r="AF777" s="84"/>
      <c r="AG777" s="84"/>
      <c r="AH777" s="84"/>
      <c r="AI777" s="85"/>
      <c r="AJ777" s="86">
        <f t="shared" si="30"/>
        <v>86.594147058823538</v>
      </c>
      <c r="AK777" s="87"/>
    </row>
    <row r="778" spans="1:37" ht="20.100000000000001" customHeight="1" x14ac:dyDescent="0.25">
      <c r="A778" s="464"/>
      <c r="B778" s="239"/>
      <c r="C778" s="92">
        <v>760</v>
      </c>
      <c r="D778" s="93"/>
      <c r="E778" s="444"/>
      <c r="F778" s="444"/>
      <c r="G778" s="141">
        <v>4191</v>
      </c>
      <c r="H778" s="141"/>
      <c r="I778" s="141"/>
      <c r="J778" s="94" t="s">
        <v>154</v>
      </c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6"/>
      <c r="X778" s="97">
        <v>17000</v>
      </c>
      <c r="Y778" s="98"/>
      <c r="Z778" s="98"/>
      <c r="AA778" s="98"/>
      <c r="AB778" s="98"/>
      <c r="AC778" s="99"/>
      <c r="AD778" s="100">
        <v>17731.560000000001</v>
      </c>
      <c r="AE778" s="98"/>
      <c r="AF778" s="98"/>
      <c r="AG778" s="98"/>
      <c r="AH778" s="98"/>
      <c r="AI778" s="99"/>
      <c r="AJ778" s="287">
        <f>AD778/X778*100</f>
        <v>104.30329411764707</v>
      </c>
      <c r="AK778" s="288"/>
    </row>
    <row r="779" spans="1:37" ht="20.100000000000001" customHeight="1" x14ac:dyDescent="0.25">
      <c r="A779" s="144"/>
      <c r="B779" s="141"/>
      <c r="C779" s="140">
        <v>760</v>
      </c>
      <c r="D779" s="140"/>
      <c r="E779" s="162"/>
      <c r="F779" s="162"/>
      <c r="G779" s="141">
        <v>4196</v>
      </c>
      <c r="H779" s="141"/>
      <c r="I779" s="141"/>
      <c r="J779" s="120" t="s">
        <v>68</v>
      </c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1">
        <v>17000</v>
      </c>
      <c r="Y779" s="121"/>
      <c r="Z779" s="121"/>
      <c r="AA779" s="121"/>
      <c r="AB779" s="121"/>
      <c r="AC779" s="122"/>
      <c r="AD779" s="121">
        <v>11710.45</v>
      </c>
      <c r="AE779" s="121"/>
      <c r="AF779" s="121"/>
      <c r="AG779" s="121"/>
      <c r="AH779" s="121"/>
      <c r="AI779" s="122"/>
      <c r="AJ779" s="88">
        <f t="shared" si="30"/>
        <v>68.885000000000005</v>
      </c>
      <c r="AK779" s="89"/>
    </row>
    <row r="780" spans="1:37" ht="20.100000000000001" customHeight="1" x14ac:dyDescent="0.25">
      <c r="A780" s="200">
        <v>14</v>
      </c>
      <c r="B780" s="201"/>
      <c r="C780" s="204" t="s">
        <v>94</v>
      </c>
      <c r="D780" s="204"/>
      <c r="E780" s="204"/>
      <c r="F780" s="204"/>
      <c r="G780" s="204"/>
      <c r="H780" s="204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148">
        <f>X752+X758+X761+X767+X774+X777</f>
        <v>721350</v>
      </c>
      <c r="Y780" s="149"/>
      <c r="Z780" s="149"/>
      <c r="AA780" s="149"/>
      <c r="AB780" s="149"/>
      <c r="AC780" s="150"/>
      <c r="AD780" s="148">
        <f>AD752+AD758+AD761+AD767+AD774+AD777</f>
        <v>676086.77000000014</v>
      </c>
      <c r="AE780" s="149"/>
      <c r="AF780" s="149"/>
      <c r="AG780" s="149"/>
      <c r="AH780" s="149"/>
      <c r="AI780" s="150"/>
      <c r="AJ780" s="154">
        <f>AD780/X780*100</f>
        <v>93.725205517432613</v>
      </c>
      <c r="AK780" s="155"/>
    </row>
    <row r="781" spans="1:37" ht="20.100000000000001" customHeight="1" x14ac:dyDescent="0.25">
      <c r="A781" s="202"/>
      <c r="B781" s="203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151"/>
      <c r="Y781" s="152"/>
      <c r="Z781" s="152"/>
      <c r="AA781" s="152"/>
      <c r="AB781" s="152"/>
      <c r="AC781" s="153"/>
      <c r="AD781" s="151"/>
      <c r="AE781" s="152"/>
      <c r="AF781" s="152"/>
      <c r="AG781" s="152"/>
      <c r="AH781" s="152"/>
      <c r="AI781" s="153"/>
      <c r="AJ781" s="156" t="e">
        <f t="shared" si="30"/>
        <v>#DIV/0!</v>
      </c>
      <c r="AK781" s="157"/>
    </row>
    <row r="783" spans="1:37" ht="20.100000000000001" customHeight="1" x14ac:dyDescent="0.25"/>
    <row r="784" spans="1:37" ht="20.100000000000001" customHeight="1" x14ac:dyDescent="0.25"/>
    <row r="785" spans="1:37" ht="20.100000000000001" customHeight="1" x14ac:dyDescent="0.25"/>
    <row r="786" spans="1:37" ht="20.100000000000001" customHeight="1" x14ac:dyDescent="0.25"/>
    <row r="787" spans="1:37" ht="20.100000000000001" customHeight="1" x14ac:dyDescent="0.25"/>
    <row r="788" spans="1:37" ht="20.100000000000001" customHeight="1" x14ac:dyDescent="0.25"/>
    <row r="789" spans="1:37" ht="20.100000000000001" customHeight="1" x14ac:dyDescent="0.25"/>
    <row r="790" spans="1:37" ht="20.100000000000001" customHeight="1" x14ac:dyDescent="0.25"/>
    <row r="791" spans="1:37" ht="20.100000000000001" customHeight="1" x14ac:dyDescent="0.25"/>
    <row r="792" spans="1:37" ht="20.100000000000001" customHeight="1" x14ac:dyDescent="0.25"/>
    <row r="793" spans="1:37" ht="20.100000000000001" customHeight="1" x14ac:dyDescent="0.25"/>
    <row r="794" spans="1:37" ht="20.100000000000001" customHeight="1" x14ac:dyDescent="0.25"/>
    <row r="795" spans="1:37" ht="0.75" customHeight="1" x14ac:dyDescent="0.25"/>
    <row r="796" spans="1:37" ht="20.100000000000001" customHeight="1" x14ac:dyDescent="0.25">
      <c r="A796" s="196" t="s">
        <v>89</v>
      </c>
      <c r="B796" s="197"/>
      <c r="C796" s="197" t="s">
        <v>90</v>
      </c>
      <c r="D796" s="197"/>
      <c r="E796" s="164" t="s">
        <v>91</v>
      </c>
      <c r="F796" s="164"/>
      <c r="G796" s="197" t="s">
        <v>91</v>
      </c>
      <c r="H796" s="197"/>
      <c r="I796" s="197" t="s">
        <v>92</v>
      </c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 t="s">
        <v>201</v>
      </c>
      <c r="Y796" s="197"/>
      <c r="Z796" s="197"/>
      <c r="AA796" s="197"/>
      <c r="AB796" s="197"/>
      <c r="AC796" s="206"/>
      <c r="AD796" s="197" t="s">
        <v>200</v>
      </c>
      <c r="AE796" s="197"/>
      <c r="AF796" s="197"/>
      <c r="AG796" s="197"/>
      <c r="AH796" s="197"/>
      <c r="AI796" s="206"/>
      <c r="AJ796" s="158" t="s">
        <v>122</v>
      </c>
      <c r="AK796" s="159"/>
    </row>
    <row r="797" spans="1:37" ht="20.100000000000001" customHeight="1" x14ac:dyDescent="0.25">
      <c r="A797" s="198"/>
      <c r="B797" s="199"/>
      <c r="C797" s="199"/>
      <c r="D797" s="199"/>
      <c r="E797" s="165"/>
      <c r="F797" s="165"/>
      <c r="G797" s="199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  <c r="Z797" s="199"/>
      <c r="AA797" s="199"/>
      <c r="AB797" s="199"/>
      <c r="AC797" s="207"/>
      <c r="AD797" s="199"/>
      <c r="AE797" s="199"/>
      <c r="AF797" s="199"/>
      <c r="AG797" s="199"/>
      <c r="AH797" s="199"/>
      <c r="AI797" s="207"/>
      <c r="AJ797" s="160"/>
      <c r="AK797" s="161"/>
    </row>
    <row r="798" spans="1:37" ht="20.100000000000001" customHeight="1" x14ac:dyDescent="0.25">
      <c r="A798" s="166">
        <v>15</v>
      </c>
      <c r="B798" s="167"/>
      <c r="C798" s="187" t="s">
        <v>107</v>
      </c>
      <c r="D798" s="188"/>
      <c r="E798" s="188"/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9"/>
    </row>
    <row r="799" spans="1:37" ht="20.100000000000001" customHeight="1" x14ac:dyDescent="0.25">
      <c r="A799" s="168"/>
      <c r="B799" s="169"/>
      <c r="C799" s="190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2"/>
    </row>
    <row r="800" spans="1:37" ht="20.100000000000001" customHeight="1" x14ac:dyDescent="0.25">
      <c r="A800" s="142"/>
      <c r="B800" s="143"/>
      <c r="C800" s="147"/>
      <c r="D800" s="147"/>
      <c r="E800" s="101">
        <v>411</v>
      </c>
      <c r="F800" s="101"/>
      <c r="G800" s="170" t="s">
        <v>32</v>
      </c>
      <c r="H800" s="170"/>
      <c r="I800" s="170"/>
      <c r="J800" s="170"/>
      <c r="K800" s="170"/>
      <c r="L800" s="170"/>
      <c r="M800" s="170"/>
      <c r="N800" s="170"/>
      <c r="O800" s="170"/>
      <c r="P800" s="170"/>
      <c r="Q800" s="170"/>
      <c r="R800" s="170"/>
      <c r="S800" s="170"/>
      <c r="T800" s="170"/>
      <c r="U800" s="170"/>
      <c r="V800" s="170"/>
      <c r="W800" s="170"/>
      <c r="X800" s="83">
        <f>SUM(X801:X805)</f>
        <v>210800</v>
      </c>
      <c r="Y800" s="84"/>
      <c r="Z800" s="84"/>
      <c r="AA800" s="84"/>
      <c r="AB800" s="84"/>
      <c r="AC800" s="85"/>
      <c r="AD800" s="83">
        <f>SUM(AD801:AD805)</f>
        <v>191422.79</v>
      </c>
      <c r="AE800" s="84"/>
      <c r="AF800" s="84"/>
      <c r="AG800" s="84"/>
      <c r="AH800" s="84"/>
      <c r="AI800" s="85"/>
      <c r="AJ800" s="86">
        <f t="shared" ref="AJ800:AJ826" si="31">AD800/X800*100</f>
        <v>90.807775142314995</v>
      </c>
      <c r="AK800" s="87"/>
    </row>
    <row r="801" spans="1:37" ht="20.100000000000001" customHeight="1" x14ac:dyDescent="0.25">
      <c r="A801" s="144"/>
      <c r="B801" s="141"/>
      <c r="C801" s="140">
        <v>860</v>
      </c>
      <c r="D801" s="140"/>
      <c r="E801" s="162"/>
      <c r="F801" s="162"/>
      <c r="G801" s="141">
        <v>4111</v>
      </c>
      <c r="H801" s="141"/>
      <c r="I801" s="141"/>
      <c r="J801" s="120" t="s">
        <v>33</v>
      </c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1">
        <v>126700</v>
      </c>
      <c r="Y801" s="121"/>
      <c r="Z801" s="121"/>
      <c r="AA801" s="121"/>
      <c r="AB801" s="121"/>
      <c r="AC801" s="122"/>
      <c r="AD801" s="121">
        <v>115708.33</v>
      </c>
      <c r="AE801" s="121"/>
      <c r="AF801" s="121"/>
      <c r="AG801" s="121"/>
      <c r="AH801" s="121"/>
      <c r="AI801" s="122"/>
      <c r="AJ801" s="88">
        <f t="shared" si="31"/>
        <v>91.32464877663773</v>
      </c>
      <c r="AK801" s="89"/>
    </row>
    <row r="802" spans="1:37" ht="20.100000000000001" customHeight="1" x14ac:dyDescent="0.25">
      <c r="A802" s="144"/>
      <c r="B802" s="141"/>
      <c r="C802" s="140">
        <v>860</v>
      </c>
      <c r="D802" s="140"/>
      <c r="E802" s="162"/>
      <c r="F802" s="162"/>
      <c r="G802" s="141">
        <v>4112</v>
      </c>
      <c r="H802" s="141"/>
      <c r="I802" s="141"/>
      <c r="J802" s="208" t="s">
        <v>34</v>
      </c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121">
        <v>17500</v>
      </c>
      <c r="Y802" s="121"/>
      <c r="Z802" s="121"/>
      <c r="AA802" s="121"/>
      <c r="AB802" s="121"/>
      <c r="AC802" s="122"/>
      <c r="AD802" s="121">
        <v>15541.52</v>
      </c>
      <c r="AE802" s="121"/>
      <c r="AF802" s="121"/>
      <c r="AG802" s="121"/>
      <c r="AH802" s="121"/>
      <c r="AI802" s="122"/>
      <c r="AJ802" s="88">
        <f t="shared" si="31"/>
        <v>88.808685714285716</v>
      </c>
      <c r="AK802" s="89"/>
    </row>
    <row r="803" spans="1:37" ht="20.100000000000001" customHeight="1" x14ac:dyDescent="0.25">
      <c r="A803" s="144"/>
      <c r="B803" s="141"/>
      <c r="C803" s="140">
        <v>860</v>
      </c>
      <c r="D803" s="140"/>
      <c r="E803" s="162"/>
      <c r="F803" s="162"/>
      <c r="G803" s="141">
        <v>4113</v>
      </c>
      <c r="H803" s="141"/>
      <c r="I803" s="141"/>
      <c r="J803" s="120" t="s">
        <v>35</v>
      </c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1">
        <v>45300</v>
      </c>
      <c r="Y803" s="121"/>
      <c r="Z803" s="121"/>
      <c r="AA803" s="121"/>
      <c r="AB803" s="121"/>
      <c r="AC803" s="122"/>
      <c r="AD803" s="121">
        <v>41447.589999999997</v>
      </c>
      <c r="AE803" s="121"/>
      <c r="AF803" s="121"/>
      <c r="AG803" s="121"/>
      <c r="AH803" s="121"/>
      <c r="AI803" s="122"/>
      <c r="AJ803" s="88">
        <f t="shared" si="31"/>
        <v>91.495783664459154</v>
      </c>
      <c r="AK803" s="89"/>
    </row>
    <row r="804" spans="1:37" ht="20.100000000000001" customHeight="1" x14ac:dyDescent="0.25">
      <c r="A804" s="144"/>
      <c r="B804" s="141"/>
      <c r="C804" s="140">
        <v>860</v>
      </c>
      <c r="D804" s="140"/>
      <c r="E804" s="162"/>
      <c r="F804" s="162"/>
      <c r="G804" s="141">
        <v>4114</v>
      </c>
      <c r="H804" s="141"/>
      <c r="I804" s="141"/>
      <c r="J804" s="120" t="s">
        <v>36</v>
      </c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1">
        <v>18600</v>
      </c>
      <c r="Y804" s="121"/>
      <c r="Z804" s="121"/>
      <c r="AA804" s="121"/>
      <c r="AB804" s="121"/>
      <c r="AC804" s="122"/>
      <c r="AD804" s="121">
        <v>16393.45</v>
      </c>
      <c r="AE804" s="121"/>
      <c r="AF804" s="121"/>
      <c r="AG804" s="121"/>
      <c r="AH804" s="121"/>
      <c r="AI804" s="122"/>
      <c r="AJ804" s="88">
        <f t="shared" si="31"/>
        <v>88.136827956989251</v>
      </c>
      <c r="AK804" s="89"/>
    </row>
    <row r="805" spans="1:37" ht="20.100000000000001" customHeight="1" x14ac:dyDescent="0.25">
      <c r="A805" s="146"/>
      <c r="B805" s="138"/>
      <c r="C805" s="137">
        <v>860</v>
      </c>
      <c r="D805" s="137"/>
      <c r="E805" s="163"/>
      <c r="F805" s="163"/>
      <c r="G805" s="138">
        <v>4115</v>
      </c>
      <c r="H805" s="138"/>
      <c r="I805" s="138"/>
      <c r="J805" s="105" t="s">
        <v>37</v>
      </c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6">
        <v>2700</v>
      </c>
      <c r="Y805" s="106"/>
      <c r="Z805" s="106"/>
      <c r="AA805" s="106"/>
      <c r="AB805" s="106"/>
      <c r="AC805" s="107"/>
      <c r="AD805" s="106">
        <v>2331.9</v>
      </c>
      <c r="AE805" s="106"/>
      <c r="AF805" s="106"/>
      <c r="AG805" s="106"/>
      <c r="AH805" s="106"/>
      <c r="AI805" s="107"/>
      <c r="AJ805" s="88">
        <f t="shared" si="31"/>
        <v>86.366666666666674</v>
      </c>
      <c r="AK805" s="89"/>
    </row>
    <row r="806" spans="1:37" ht="20.100000000000001" customHeight="1" x14ac:dyDescent="0.25">
      <c r="A806" s="142"/>
      <c r="B806" s="143"/>
      <c r="C806" s="147"/>
      <c r="D806" s="147"/>
      <c r="E806" s="101">
        <v>412</v>
      </c>
      <c r="F806" s="101"/>
      <c r="G806" s="103" t="s">
        <v>38</v>
      </c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83">
        <f>SUM(X807:X807)</f>
        <v>8000</v>
      </c>
      <c r="Y806" s="84"/>
      <c r="Z806" s="84"/>
      <c r="AA806" s="84"/>
      <c r="AB806" s="84"/>
      <c r="AC806" s="85"/>
      <c r="AD806" s="83">
        <f>SUM(AD807:AD807)</f>
        <v>7165.94</v>
      </c>
      <c r="AE806" s="84"/>
      <c r="AF806" s="84"/>
      <c r="AG806" s="84"/>
      <c r="AH806" s="84"/>
      <c r="AI806" s="85"/>
      <c r="AJ806" s="86">
        <f t="shared" si="31"/>
        <v>89.574250000000006</v>
      </c>
      <c r="AK806" s="87"/>
    </row>
    <row r="807" spans="1:37" ht="20.100000000000001" customHeight="1" x14ac:dyDescent="0.25">
      <c r="A807" s="144"/>
      <c r="B807" s="141"/>
      <c r="C807" s="140">
        <v>860</v>
      </c>
      <c r="D807" s="140"/>
      <c r="E807" s="162"/>
      <c r="F807" s="162"/>
      <c r="G807" s="141">
        <v>4123</v>
      </c>
      <c r="H807" s="141"/>
      <c r="I807" s="141"/>
      <c r="J807" s="120" t="s">
        <v>39</v>
      </c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1">
        <v>8000</v>
      </c>
      <c r="Y807" s="121"/>
      <c r="Z807" s="121"/>
      <c r="AA807" s="121"/>
      <c r="AB807" s="121"/>
      <c r="AC807" s="122"/>
      <c r="AD807" s="121">
        <v>7165.94</v>
      </c>
      <c r="AE807" s="121"/>
      <c r="AF807" s="121"/>
      <c r="AG807" s="121"/>
      <c r="AH807" s="121"/>
      <c r="AI807" s="122"/>
      <c r="AJ807" s="88">
        <f t="shared" si="31"/>
        <v>89.574250000000006</v>
      </c>
      <c r="AK807" s="89"/>
    </row>
    <row r="808" spans="1:37" ht="20.100000000000001" customHeight="1" x14ac:dyDescent="0.25">
      <c r="A808" s="142"/>
      <c r="B808" s="143"/>
      <c r="C808" s="147"/>
      <c r="D808" s="147"/>
      <c r="E808" s="101">
        <v>413</v>
      </c>
      <c r="F808" s="101"/>
      <c r="G808" s="103" t="s">
        <v>43</v>
      </c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83">
        <f>SUM(X809:X810)</f>
        <v>3000</v>
      </c>
      <c r="Y808" s="84"/>
      <c r="Z808" s="84"/>
      <c r="AA808" s="84"/>
      <c r="AB808" s="84"/>
      <c r="AC808" s="85"/>
      <c r="AD808" s="83">
        <f>SUM(AD809:AD810)</f>
        <v>2500.0700000000002</v>
      </c>
      <c r="AE808" s="84"/>
      <c r="AF808" s="84"/>
      <c r="AG808" s="84"/>
      <c r="AH808" s="84"/>
      <c r="AI808" s="85"/>
      <c r="AJ808" s="86">
        <f t="shared" si="31"/>
        <v>83.335666666666668</v>
      </c>
      <c r="AK808" s="87"/>
    </row>
    <row r="809" spans="1:37" ht="20.100000000000001" customHeight="1" x14ac:dyDescent="0.25">
      <c r="A809" s="144"/>
      <c r="B809" s="141"/>
      <c r="C809" s="140">
        <v>860</v>
      </c>
      <c r="D809" s="140"/>
      <c r="E809" s="162"/>
      <c r="F809" s="162"/>
      <c r="G809" s="141">
        <v>4131</v>
      </c>
      <c r="H809" s="141"/>
      <c r="I809" s="141"/>
      <c r="J809" s="120" t="s">
        <v>44</v>
      </c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1">
        <v>2000</v>
      </c>
      <c r="Y809" s="121"/>
      <c r="Z809" s="121"/>
      <c r="AA809" s="121"/>
      <c r="AB809" s="121"/>
      <c r="AC809" s="122"/>
      <c r="AD809" s="121">
        <v>1919.98</v>
      </c>
      <c r="AE809" s="121"/>
      <c r="AF809" s="121"/>
      <c r="AG809" s="121"/>
      <c r="AH809" s="121"/>
      <c r="AI809" s="122"/>
      <c r="AJ809" s="88">
        <f t="shared" si="31"/>
        <v>95.998999999999995</v>
      </c>
      <c r="AK809" s="89"/>
    </row>
    <row r="810" spans="1:37" ht="20.100000000000001" customHeight="1" x14ac:dyDescent="0.25">
      <c r="A810" s="146"/>
      <c r="B810" s="138"/>
      <c r="C810" s="137">
        <v>860</v>
      </c>
      <c r="D810" s="137"/>
      <c r="E810" s="163"/>
      <c r="F810" s="163"/>
      <c r="G810" s="138">
        <v>4133</v>
      </c>
      <c r="H810" s="138"/>
      <c r="I810" s="138"/>
      <c r="J810" s="222" t="s">
        <v>45</v>
      </c>
      <c r="K810" s="222"/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  <c r="X810" s="106">
        <v>1000</v>
      </c>
      <c r="Y810" s="106"/>
      <c r="Z810" s="106"/>
      <c r="AA810" s="106"/>
      <c r="AB810" s="106"/>
      <c r="AC810" s="107"/>
      <c r="AD810" s="106">
        <v>580.09</v>
      </c>
      <c r="AE810" s="106"/>
      <c r="AF810" s="106"/>
      <c r="AG810" s="106"/>
      <c r="AH810" s="106"/>
      <c r="AI810" s="107"/>
      <c r="AJ810" s="88">
        <f t="shared" si="31"/>
        <v>58.009</v>
      </c>
      <c r="AK810" s="89"/>
    </row>
    <row r="811" spans="1:37" ht="20.100000000000001" customHeight="1" x14ac:dyDescent="0.25">
      <c r="A811" s="142"/>
      <c r="B811" s="143"/>
      <c r="C811" s="147"/>
      <c r="D811" s="147"/>
      <c r="E811" s="101">
        <v>414</v>
      </c>
      <c r="F811" s="101"/>
      <c r="G811" s="103" t="s">
        <v>48</v>
      </c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83">
        <f>SUM(X812:X815)</f>
        <v>163000</v>
      </c>
      <c r="Y811" s="84"/>
      <c r="Z811" s="84"/>
      <c r="AA811" s="84"/>
      <c r="AB811" s="84"/>
      <c r="AC811" s="85"/>
      <c r="AD811" s="83">
        <f>SUM(AD812:AD815)</f>
        <v>147490.21</v>
      </c>
      <c r="AE811" s="84"/>
      <c r="AF811" s="84"/>
      <c r="AG811" s="84"/>
      <c r="AH811" s="84"/>
      <c r="AI811" s="85"/>
      <c r="AJ811" s="86">
        <f t="shared" si="31"/>
        <v>90.484791411042949</v>
      </c>
      <c r="AK811" s="87"/>
    </row>
    <row r="812" spans="1:37" ht="20.100000000000001" customHeight="1" x14ac:dyDescent="0.25">
      <c r="A812" s="144"/>
      <c r="B812" s="141"/>
      <c r="C812" s="140">
        <v>860</v>
      </c>
      <c r="D812" s="140"/>
      <c r="E812" s="162"/>
      <c r="F812" s="162"/>
      <c r="G812" s="141">
        <v>4141</v>
      </c>
      <c r="H812" s="141"/>
      <c r="I812" s="141"/>
      <c r="J812" s="120" t="s">
        <v>49</v>
      </c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503">
        <v>3000</v>
      </c>
      <c r="Y812" s="503"/>
      <c r="Z812" s="503"/>
      <c r="AA812" s="503"/>
      <c r="AB812" s="503"/>
      <c r="AC812" s="504"/>
      <c r="AD812" s="121">
        <v>2777.85</v>
      </c>
      <c r="AE812" s="121"/>
      <c r="AF812" s="121"/>
      <c r="AG812" s="121"/>
      <c r="AH812" s="121"/>
      <c r="AI812" s="122"/>
      <c r="AJ812" s="88">
        <f t="shared" si="31"/>
        <v>92.594999999999999</v>
      </c>
      <c r="AK812" s="89"/>
    </row>
    <row r="813" spans="1:37" ht="20.100000000000001" customHeight="1" x14ac:dyDescent="0.25">
      <c r="A813" s="144"/>
      <c r="B813" s="141"/>
      <c r="C813" s="140">
        <v>460</v>
      </c>
      <c r="D813" s="140"/>
      <c r="E813" s="162"/>
      <c r="F813" s="162"/>
      <c r="G813" s="141">
        <v>4143</v>
      </c>
      <c r="H813" s="141"/>
      <c r="I813" s="141"/>
      <c r="J813" s="120" t="s">
        <v>51</v>
      </c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503">
        <v>3000</v>
      </c>
      <c r="Y813" s="503"/>
      <c r="Z813" s="503"/>
      <c r="AA813" s="503"/>
      <c r="AB813" s="503"/>
      <c r="AC813" s="504"/>
      <c r="AD813" s="121">
        <v>1264.53</v>
      </c>
      <c r="AE813" s="121"/>
      <c r="AF813" s="121"/>
      <c r="AG813" s="121"/>
      <c r="AH813" s="121"/>
      <c r="AI813" s="122"/>
      <c r="AJ813" s="88">
        <f t="shared" si="31"/>
        <v>42.150999999999996</v>
      </c>
      <c r="AK813" s="89"/>
    </row>
    <row r="814" spans="1:37" ht="20.100000000000001" customHeight="1" x14ac:dyDescent="0.25">
      <c r="A814" s="145"/>
      <c r="B814" s="139"/>
      <c r="C814" s="140">
        <v>111</v>
      </c>
      <c r="D814" s="140"/>
      <c r="E814" s="102"/>
      <c r="F814" s="102"/>
      <c r="G814" s="141">
        <v>4147</v>
      </c>
      <c r="H814" s="141"/>
      <c r="I814" s="141"/>
      <c r="J814" s="120" t="s">
        <v>93</v>
      </c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503">
        <v>12000</v>
      </c>
      <c r="Y814" s="503"/>
      <c r="Z814" s="503"/>
      <c r="AA814" s="503"/>
      <c r="AB814" s="503"/>
      <c r="AC814" s="504"/>
      <c r="AD814" s="121">
        <v>6686.36</v>
      </c>
      <c r="AE814" s="121"/>
      <c r="AF814" s="121"/>
      <c r="AG814" s="121"/>
      <c r="AH814" s="121"/>
      <c r="AI814" s="122"/>
      <c r="AJ814" s="88">
        <f t="shared" ref="AJ814" si="32">AD814/X814*100</f>
        <v>55.719666666666669</v>
      </c>
      <c r="AK814" s="89"/>
    </row>
    <row r="815" spans="1:37" ht="20.100000000000001" customHeight="1" x14ac:dyDescent="0.25">
      <c r="A815" s="146"/>
      <c r="B815" s="138"/>
      <c r="C815" s="137">
        <v>860</v>
      </c>
      <c r="D815" s="137"/>
      <c r="E815" s="163"/>
      <c r="F815" s="163"/>
      <c r="G815" s="138">
        <v>4149</v>
      </c>
      <c r="H815" s="138"/>
      <c r="I815" s="138"/>
      <c r="J815" s="105" t="s">
        <v>56</v>
      </c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602">
        <v>145000</v>
      </c>
      <c r="Y815" s="602"/>
      <c r="Z815" s="602"/>
      <c r="AA815" s="602"/>
      <c r="AB815" s="602"/>
      <c r="AC815" s="603"/>
      <c r="AD815" s="106">
        <v>136761.47</v>
      </c>
      <c r="AE815" s="106"/>
      <c r="AF815" s="106"/>
      <c r="AG815" s="106"/>
      <c r="AH815" s="106"/>
      <c r="AI815" s="107"/>
      <c r="AJ815" s="88">
        <f t="shared" si="31"/>
        <v>94.318255172413785</v>
      </c>
      <c r="AK815" s="89"/>
    </row>
    <row r="816" spans="1:37" ht="20.100000000000001" customHeight="1" x14ac:dyDescent="0.25">
      <c r="A816" s="171"/>
      <c r="B816" s="172"/>
      <c r="C816" s="209"/>
      <c r="D816" s="210"/>
      <c r="E816" s="214">
        <v>417</v>
      </c>
      <c r="F816" s="215"/>
      <c r="G816" s="236" t="s">
        <v>63</v>
      </c>
      <c r="H816" s="237"/>
      <c r="I816" s="237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8"/>
      <c r="X816" s="83">
        <f>X817</f>
        <v>10000</v>
      </c>
      <c r="Y816" s="84"/>
      <c r="Z816" s="84"/>
      <c r="AA816" s="84"/>
      <c r="AB816" s="84"/>
      <c r="AC816" s="85"/>
      <c r="AD816" s="497">
        <f>AD817</f>
        <v>8949.59</v>
      </c>
      <c r="AE816" s="84"/>
      <c r="AF816" s="84"/>
      <c r="AG816" s="84"/>
      <c r="AH816" s="84"/>
      <c r="AI816" s="85"/>
      <c r="AJ816" s="88">
        <f t="shared" ref="AJ816:AJ819" si="33">AD816/X816*100</f>
        <v>89.495900000000006</v>
      </c>
      <c r="AK816" s="89"/>
    </row>
    <row r="817" spans="1:37" ht="20.100000000000001" customHeight="1" x14ac:dyDescent="0.25">
      <c r="A817" s="173"/>
      <c r="B817" s="174"/>
      <c r="C817" s="501">
        <v>860</v>
      </c>
      <c r="D817" s="502"/>
      <c r="E817" s="220"/>
      <c r="F817" s="221"/>
      <c r="G817" s="275">
        <v>4171</v>
      </c>
      <c r="H817" s="276"/>
      <c r="I817" s="276"/>
      <c r="J817" s="409" t="s">
        <v>159</v>
      </c>
      <c r="K817" s="409"/>
      <c r="L817" s="409"/>
      <c r="M817" s="409"/>
      <c r="N817" s="409"/>
      <c r="O817" s="409"/>
      <c r="P817" s="409"/>
      <c r="Q817" s="409"/>
      <c r="R817" s="409"/>
      <c r="S817" s="409"/>
      <c r="T817" s="409"/>
      <c r="U817" s="409"/>
      <c r="V817" s="409"/>
      <c r="W817" s="410"/>
      <c r="X817" s="508">
        <v>10000</v>
      </c>
      <c r="Y817" s="509"/>
      <c r="Z817" s="509"/>
      <c r="AA817" s="509"/>
      <c r="AB817" s="509"/>
      <c r="AC817" s="510"/>
      <c r="AD817" s="625">
        <v>8949.59</v>
      </c>
      <c r="AE817" s="509"/>
      <c r="AF817" s="509"/>
      <c r="AG817" s="509"/>
      <c r="AH817" s="509"/>
      <c r="AI817" s="510"/>
      <c r="AJ817" s="233">
        <f t="shared" si="33"/>
        <v>89.495900000000006</v>
      </c>
      <c r="AK817" s="234"/>
    </row>
    <row r="818" spans="1:37" ht="20.100000000000001" customHeight="1" x14ac:dyDescent="0.25">
      <c r="A818" s="171"/>
      <c r="B818" s="172"/>
      <c r="C818" s="209"/>
      <c r="D818" s="210"/>
      <c r="E818" s="214">
        <v>419</v>
      </c>
      <c r="F818" s="215"/>
      <c r="G818" s="236" t="s">
        <v>65</v>
      </c>
      <c r="H818" s="237"/>
      <c r="I818" s="237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8"/>
      <c r="X818" s="83">
        <f>X819</f>
        <v>161600</v>
      </c>
      <c r="Y818" s="84"/>
      <c r="Z818" s="84"/>
      <c r="AA818" s="84"/>
      <c r="AB818" s="84"/>
      <c r="AC818" s="85"/>
      <c r="AD818" s="83">
        <f>AD819</f>
        <v>169200.06</v>
      </c>
      <c r="AE818" s="84"/>
      <c r="AF818" s="84"/>
      <c r="AG818" s="84"/>
      <c r="AH818" s="84"/>
      <c r="AI818" s="85"/>
      <c r="AJ818" s="310">
        <f t="shared" si="33"/>
        <v>104.70300742574257</v>
      </c>
      <c r="AK818" s="311"/>
    </row>
    <row r="819" spans="1:37" ht="20.100000000000001" customHeight="1" x14ac:dyDescent="0.25">
      <c r="A819" s="173"/>
      <c r="B819" s="174"/>
      <c r="C819" s="108">
        <v>860</v>
      </c>
      <c r="D819" s="109"/>
      <c r="E819" s="216"/>
      <c r="F819" s="217"/>
      <c r="G819" s="110">
        <v>4191</v>
      </c>
      <c r="H819" s="111"/>
      <c r="I819" s="111"/>
      <c r="J819" s="114" t="s">
        <v>154</v>
      </c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5"/>
      <c r="X819" s="116">
        <v>161600</v>
      </c>
      <c r="Y819" s="117"/>
      <c r="Z819" s="117"/>
      <c r="AA819" s="117"/>
      <c r="AB819" s="117"/>
      <c r="AC819" s="118"/>
      <c r="AD819" s="119">
        <v>169200.06</v>
      </c>
      <c r="AE819" s="117"/>
      <c r="AF819" s="117"/>
      <c r="AG819" s="117"/>
      <c r="AH819" s="117"/>
      <c r="AI819" s="118"/>
      <c r="AJ819" s="593">
        <f t="shared" si="33"/>
        <v>104.70300742574257</v>
      </c>
      <c r="AK819" s="594"/>
    </row>
    <row r="820" spans="1:37" ht="39.950000000000003" customHeight="1" x14ac:dyDescent="0.25">
      <c r="A820" s="171"/>
      <c r="B820" s="172"/>
      <c r="C820" s="147"/>
      <c r="D820" s="147"/>
      <c r="E820" s="214">
        <v>431</v>
      </c>
      <c r="F820" s="215"/>
      <c r="G820" s="236" t="s">
        <v>69</v>
      </c>
      <c r="H820" s="237"/>
      <c r="I820" s="237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8"/>
      <c r="X820" s="83">
        <f>SUM(X821:AC824)</f>
        <v>1197400</v>
      </c>
      <c r="Y820" s="84"/>
      <c r="Z820" s="84"/>
      <c r="AA820" s="84"/>
      <c r="AB820" s="84"/>
      <c r="AC820" s="85"/>
      <c r="AD820" s="83">
        <f>SUM(AD821:AI824)</f>
        <v>1154610.04</v>
      </c>
      <c r="AE820" s="84"/>
      <c r="AF820" s="84"/>
      <c r="AG820" s="84"/>
      <c r="AH820" s="84"/>
      <c r="AI820" s="85"/>
      <c r="AJ820" s="86">
        <f t="shared" si="31"/>
        <v>96.426427259061299</v>
      </c>
      <c r="AK820" s="87"/>
    </row>
    <row r="821" spans="1:37" ht="20.100000000000001" customHeight="1" x14ac:dyDescent="0.25">
      <c r="A821" s="218"/>
      <c r="B821" s="219"/>
      <c r="C821" s="140">
        <v>860</v>
      </c>
      <c r="D821" s="140"/>
      <c r="E821" s="220"/>
      <c r="F821" s="221"/>
      <c r="G821" s="141">
        <v>4313</v>
      </c>
      <c r="H821" s="141"/>
      <c r="I821" s="141"/>
      <c r="J821" s="175" t="s">
        <v>70</v>
      </c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21">
        <v>812000</v>
      </c>
      <c r="Y821" s="121"/>
      <c r="Z821" s="121"/>
      <c r="AA821" s="121"/>
      <c r="AB821" s="121"/>
      <c r="AC821" s="122"/>
      <c r="AD821" s="121">
        <v>796600</v>
      </c>
      <c r="AE821" s="121"/>
      <c r="AF821" s="121"/>
      <c r="AG821" s="121"/>
      <c r="AH821" s="121"/>
      <c r="AI821" s="122"/>
      <c r="AJ821" s="88">
        <f t="shared" si="31"/>
        <v>98.103448275862064</v>
      </c>
      <c r="AK821" s="89"/>
    </row>
    <row r="822" spans="1:37" ht="20.100000000000001" customHeight="1" x14ac:dyDescent="0.25">
      <c r="A822" s="218"/>
      <c r="B822" s="219"/>
      <c r="C822" s="92">
        <v>860</v>
      </c>
      <c r="D822" s="93"/>
      <c r="E822" s="220"/>
      <c r="F822" s="221"/>
      <c r="G822" s="229">
        <v>4314</v>
      </c>
      <c r="H822" s="230"/>
      <c r="I822" s="231"/>
      <c r="J822" s="505" t="s">
        <v>71</v>
      </c>
      <c r="K822" s="506"/>
      <c r="L822" s="506"/>
      <c r="M822" s="506"/>
      <c r="N822" s="506"/>
      <c r="O822" s="506"/>
      <c r="P822" s="506"/>
      <c r="Q822" s="506"/>
      <c r="R822" s="506"/>
      <c r="S822" s="506"/>
      <c r="T822" s="506"/>
      <c r="U822" s="506"/>
      <c r="V822" s="506"/>
      <c r="W822" s="507"/>
      <c r="X822" s="97">
        <v>25000</v>
      </c>
      <c r="Y822" s="98"/>
      <c r="Z822" s="98"/>
      <c r="AA822" s="98"/>
      <c r="AB822" s="98"/>
      <c r="AC822" s="99"/>
      <c r="AD822" s="100">
        <v>19200</v>
      </c>
      <c r="AE822" s="98"/>
      <c r="AF822" s="98"/>
      <c r="AG822" s="98"/>
      <c r="AH822" s="98"/>
      <c r="AI822" s="99"/>
      <c r="AJ822" s="88">
        <f>AD822/X822*100</f>
        <v>76.8</v>
      </c>
      <c r="AK822" s="89"/>
    </row>
    <row r="823" spans="1:37" ht="20.100000000000001" customHeight="1" x14ac:dyDescent="0.25">
      <c r="A823" s="218"/>
      <c r="B823" s="219"/>
      <c r="C823" s="140">
        <v>860</v>
      </c>
      <c r="D823" s="140"/>
      <c r="E823" s="220"/>
      <c r="F823" s="221"/>
      <c r="G823" s="141">
        <v>4318</v>
      </c>
      <c r="H823" s="141"/>
      <c r="I823" s="141"/>
      <c r="J823" s="120" t="s">
        <v>74</v>
      </c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1">
        <v>194400</v>
      </c>
      <c r="Y823" s="121"/>
      <c r="Z823" s="121"/>
      <c r="AA823" s="121"/>
      <c r="AB823" s="121"/>
      <c r="AC823" s="122"/>
      <c r="AD823" s="121">
        <v>194765.87</v>
      </c>
      <c r="AE823" s="121"/>
      <c r="AF823" s="121"/>
      <c r="AG823" s="121"/>
      <c r="AH823" s="121"/>
      <c r="AI823" s="122"/>
      <c r="AJ823" s="88">
        <f t="shared" si="31"/>
        <v>100.18820473251029</v>
      </c>
      <c r="AK823" s="89"/>
    </row>
    <row r="824" spans="1:37" ht="20.100000000000001" customHeight="1" x14ac:dyDescent="0.25">
      <c r="A824" s="173"/>
      <c r="B824" s="174"/>
      <c r="C824" s="108">
        <v>860</v>
      </c>
      <c r="D824" s="109"/>
      <c r="E824" s="216"/>
      <c r="F824" s="217"/>
      <c r="G824" s="110">
        <v>4319</v>
      </c>
      <c r="H824" s="111"/>
      <c r="I824" s="112"/>
      <c r="J824" s="113" t="s">
        <v>152</v>
      </c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5"/>
      <c r="X824" s="116">
        <v>166000</v>
      </c>
      <c r="Y824" s="117"/>
      <c r="Z824" s="117"/>
      <c r="AA824" s="117"/>
      <c r="AB824" s="117"/>
      <c r="AC824" s="118"/>
      <c r="AD824" s="119">
        <v>144044.17000000001</v>
      </c>
      <c r="AE824" s="117"/>
      <c r="AF824" s="117"/>
      <c r="AG824" s="117"/>
      <c r="AH824" s="117"/>
      <c r="AI824" s="118"/>
      <c r="AJ824" s="593">
        <f>AD824/X824*100</f>
        <v>86.773596385542177</v>
      </c>
      <c r="AK824" s="594"/>
    </row>
    <row r="825" spans="1:37" ht="20.100000000000001" customHeight="1" x14ac:dyDescent="0.25">
      <c r="A825" s="200">
        <v>15</v>
      </c>
      <c r="B825" s="201"/>
      <c r="C825" s="204" t="s">
        <v>94</v>
      </c>
      <c r="D825" s="204"/>
      <c r="E825" s="204"/>
      <c r="F825" s="204"/>
      <c r="G825" s="204"/>
      <c r="H825" s="204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148">
        <f>X800+X806+X808+X811+X816+X818+X820</f>
        <v>1753800</v>
      </c>
      <c r="Y825" s="149"/>
      <c r="Z825" s="149"/>
      <c r="AA825" s="149"/>
      <c r="AB825" s="149"/>
      <c r="AC825" s="150"/>
      <c r="AD825" s="148">
        <f>AD800+AD806+AD808+AD811+AD816+AD818+AD820</f>
        <v>1681338.7000000002</v>
      </c>
      <c r="AE825" s="149"/>
      <c r="AF825" s="149"/>
      <c r="AG825" s="149"/>
      <c r="AH825" s="149"/>
      <c r="AI825" s="150"/>
      <c r="AJ825" s="154">
        <f>AD825/X825*100</f>
        <v>95.868325920857572</v>
      </c>
      <c r="AK825" s="155"/>
    </row>
    <row r="826" spans="1:37" ht="20.100000000000001" customHeight="1" x14ac:dyDescent="0.25">
      <c r="A826" s="202"/>
      <c r="B826" s="203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151"/>
      <c r="Y826" s="152"/>
      <c r="Z826" s="152"/>
      <c r="AA826" s="152"/>
      <c r="AB826" s="152"/>
      <c r="AC826" s="153"/>
      <c r="AD826" s="151"/>
      <c r="AE826" s="152"/>
      <c r="AF826" s="152"/>
      <c r="AG826" s="152"/>
      <c r="AH826" s="152"/>
      <c r="AI826" s="153"/>
      <c r="AJ826" s="156" t="e">
        <f t="shared" si="31"/>
        <v>#DIV/0!</v>
      </c>
      <c r="AK826" s="157"/>
    </row>
    <row r="827" spans="1:37" ht="20.100000000000001" customHeight="1" x14ac:dyDescent="0.25"/>
    <row r="828" spans="1:37" ht="20.100000000000001" customHeight="1" x14ac:dyDescent="0.25"/>
    <row r="829" spans="1:37" ht="20.100000000000001" customHeight="1" x14ac:dyDescent="0.25"/>
    <row r="830" spans="1:37" ht="20.100000000000001" customHeight="1" x14ac:dyDescent="0.25"/>
    <row r="831" spans="1:37" ht="20.100000000000001" customHeight="1" x14ac:dyDescent="0.25"/>
    <row r="832" spans="1:37" ht="20.100000000000001" customHeight="1" x14ac:dyDescent="0.25"/>
    <row r="833" spans="1:37" ht="20.100000000000001" customHeight="1" x14ac:dyDescent="0.25"/>
    <row r="834" spans="1:37" ht="20.100000000000001" customHeight="1" x14ac:dyDescent="0.25"/>
    <row r="835" spans="1:37" ht="20.100000000000001" customHeight="1" x14ac:dyDescent="0.25"/>
    <row r="836" spans="1:37" ht="20.100000000000001" customHeight="1" x14ac:dyDescent="0.25"/>
    <row r="837" spans="1:37" ht="20.100000000000001" customHeight="1" x14ac:dyDescent="0.25"/>
    <row r="838" spans="1:37" ht="20.100000000000001" customHeight="1" x14ac:dyDescent="0.25"/>
    <row r="839" spans="1:37" ht="20.100000000000001" customHeight="1" x14ac:dyDescent="0.25"/>
    <row r="840" spans="1:37" ht="20.100000000000001" customHeight="1" x14ac:dyDescent="0.25"/>
    <row r="841" spans="1:37" ht="20.100000000000001" customHeight="1" x14ac:dyDescent="0.25">
      <c r="A841" s="196" t="s">
        <v>89</v>
      </c>
      <c r="B841" s="197"/>
      <c r="C841" s="197" t="s">
        <v>90</v>
      </c>
      <c r="D841" s="197"/>
      <c r="E841" s="164" t="s">
        <v>91</v>
      </c>
      <c r="F841" s="164"/>
      <c r="G841" s="197" t="s">
        <v>91</v>
      </c>
      <c r="H841" s="197"/>
      <c r="I841" s="197" t="s">
        <v>92</v>
      </c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 t="s">
        <v>201</v>
      </c>
      <c r="Y841" s="197"/>
      <c r="Z841" s="197"/>
      <c r="AA841" s="197"/>
      <c r="AB841" s="197"/>
      <c r="AC841" s="206"/>
      <c r="AD841" s="197" t="s">
        <v>200</v>
      </c>
      <c r="AE841" s="197"/>
      <c r="AF841" s="197"/>
      <c r="AG841" s="197"/>
      <c r="AH841" s="197"/>
      <c r="AI841" s="206"/>
      <c r="AJ841" s="158" t="s">
        <v>122</v>
      </c>
      <c r="AK841" s="159"/>
    </row>
    <row r="842" spans="1:37" ht="20.100000000000001" customHeight="1" x14ac:dyDescent="0.25">
      <c r="A842" s="198"/>
      <c r="B842" s="199"/>
      <c r="C842" s="199"/>
      <c r="D842" s="199"/>
      <c r="E842" s="165"/>
      <c r="F842" s="165"/>
      <c r="G842" s="199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  <c r="T842" s="199"/>
      <c r="U842" s="199"/>
      <c r="V842" s="199"/>
      <c r="W842" s="199"/>
      <c r="X842" s="199"/>
      <c r="Y842" s="199"/>
      <c r="Z842" s="199"/>
      <c r="AA842" s="199"/>
      <c r="AB842" s="199"/>
      <c r="AC842" s="207"/>
      <c r="AD842" s="199"/>
      <c r="AE842" s="199"/>
      <c r="AF842" s="199"/>
      <c r="AG842" s="199"/>
      <c r="AH842" s="199"/>
      <c r="AI842" s="207"/>
      <c r="AJ842" s="160"/>
      <c r="AK842" s="161"/>
    </row>
    <row r="843" spans="1:37" ht="20.100000000000001" customHeight="1" x14ac:dyDescent="0.25">
      <c r="A843" s="166">
        <v>16</v>
      </c>
      <c r="B843" s="167"/>
      <c r="C843" s="187" t="s">
        <v>108</v>
      </c>
      <c r="D843" s="188"/>
      <c r="E843" s="188"/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  <c r="Z843" s="188"/>
      <c r="AA843" s="188"/>
      <c r="AB843" s="188"/>
      <c r="AC843" s="188"/>
      <c r="AD843" s="188"/>
      <c r="AE843" s="188"/>
      <c r="AF843" s="188"/>
      <c r="AG843" s="188"/>
      <c r="AH843" s="188"/>
      <c r="AI843" s="188"/>
      <c r="AJ843" s="188"/>
      <c r="AK843" s="189"/>
    </row>
    <row r="844" spans="1:37" ht="20.100000000000001" customHeight="1" x14ac:dyDescent="0.25">
      <c r="A844" s="168"/>
      <c r="B844" s="169"/>
      <c r="C844" s="190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2"/>
    </row>
    <row r="845" spans="1:37" ht="20.100000000000001" customHeight="1" x14ac:dyDescent="0.25">
      <c r="A845" s="142"/>
      <c r="B845" s="143"/>
      <c r="C845" s="147"/>
      <c r="D845" s="147"/>
      <c r="E845" s="101">
        <v>411</v>
      </c>
      <c r="F845" s="101"/>
      <c r="G845" s="170" t="s">
        <v>32</v>
      </c>
      <c r="H845" s="170"/>
      <c r="I845" s="170"/>
      <c r="J845" s="170"/>
      <c r="K845" s="170"/>
      <c r="L845" s="170"/>
      <c r="M845" s="170"/>
      <c r="N845" s="170"/>
      <c r="O845" s="170"/>
      <c r="P845" s="170"/>
      <c r="Q845" s="170"/>
      <c r="R845" s="170"/>
      <c r="S845" s="170"/>
      <c r="T845" s="170"/>
      <c r="U845" s="170"/>
      <c r="V845" s="170"/>
      <c r="W845" s="170"/>
      <c r="X845" s="83">
        <f>SUM(X846:X850)</f>
        <v>475600</v>
      </c>
      <c r="Y845" s="84"/>
      <c r="Z845" s="84"/>
      <c r="AA845" s="84"/>
      <c r="AB845" s="84"/>
      <c r="AC845" s="85"/>
      <c r="AD845" s="83">
        <f>SUM(AD846:AD850)</f>
        <v>454320.91</v>
      </c>
      <c r="AE845" s="84"/>
      <c r="AF845" s="84"/>
      <c r="AG845" s="84"/>
      <c r="AH845" s="84"/>
      <c r="AI845" s="85"/>
      <c r="AJ845" s="86">
        <f t="shared" ref="AJ845:AJ874" si="34">AD845/X845*100</f>
        <v>95.525843145500417</v>
      </c>
      <c r="AK845" s="87"/>
    </row>
    <row r="846" spans="1:37" ht="20.100000000000001" customHeight="1" x14ac:dyDescent="0.25">
      <c r="A846" s="144"/>
      <c r="B846" s="141"/>
      <c r="C846" s="140">
        <v>860</v>
      </c>
      <c r="D846" s="140"/>
      <c r="E846" s="162"/>
      <c r="F846" s="162"/>
      <c r="G846" s="141">
        <v>4111</v>
      </c>
      <c r="H846" s="141"/>
      <c r="I846" s="141"/>
      <c r="J846" s="120" t="s">
        <v>33</v>
      </c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1">
        <v>287600</v>
      </c>
      <c r="Y846" s="121"/>
      <c r="Z846" s="121"/>
      <c r="AA846" s="121"/>
      <c r="AB846" s="121"/>
      <c r="AC846" s="122"/>
      <c r="AD846" s="121">
        <v>275389.83</v>
      </c>
      <c r="AE846" s="121"/>
      <c r="AF846" s="121"/>
      <c r="AG846" s="121"/>
      <c r="AH846" s="121"/>
      <c r="AI846" s="122"/>
      <c r="AJ846" s="88">
        <f t="shared" si="34"/>
        <v>95.754461057023661</v>
      </c>
      <c r="AK846" s="89"/>
    </row>
    <row r="847" spans="1:37" ht="20.100000000000001" customHeight="1" x14ac:dyDescent="0.25">
      <c r="A847" s="144"/>
      <c r="B847" s="141"/>
      <c r="C847" s="140">
        <v>860</v>
      </c>
      <c r="D847" s="140"/>
      <c r="E847" s="162"/>
      <c r="F847" s="162"/>
      <c r="G847" s="141">
        <v>4112</v>
      </c>
      <c r="H847" s="141"/>
      <c r="I847" s="141"/>
      <c r="J847" s="208" t="s">
        <v>34</v>
      </c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121">
        <v>39100</v>
      </c>
      <c r="Y847" s="121"/>
      <c r="Z847" s="121"/>
      <c r="AA847" s="121"/>
      <c r="AB847" s="121"/>
      <c r="AC847" s="122"/>
      <c r="AD847" s="121">
        <v>37077.129999999997</v>
      </c>
      <c r="AE847" s="121"/>
      <c r="AF847" s="121"/>
      <c r="AG847" s="121"/>
      <c r="AH847" s="121"/>
      <c r="AI847" s="122"/>
      <c r="AJ847" s="88">
        <f t="shared" si="34"/>
        <v>94.826419437340149</v>
      </c>
      <c r="AK847" s="89"/>
    </row>
    <row r="848" spans="1:37" ht="20.100000000000001" customHeight="1" x14ac:dyDescent="0.25">
      <c r="A848" s="144"/>
      <c r="B848" s="141"/>
      <c r="C848" s="140">
        <v>860</v>
      </c>
      <c r="D848" s="140"/>
      <c r="E848" s="162"/>
      <c r="F848" s="162"/>
      <c r="G848" s="141">
        <v>4113</v>
      </c>
      <c r="H848" s="141"/>
      <c r="I848" s="141"/>
      <c r="J848" s="120" t="s">
        <v>35</v>
      </c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1">
        <v>102800</v>
      </c>
      <c r="Y848" s="121"/>
      <c r="Z848" s="121"/>
      <c r="AA848" s="121"/>
      <c r="AB848" s="121"/>
      <c r="AC848" s="122"/>
      <c r="AD848" s="121">
        <v>98877.66</v>
      </c>
      <c r="AE848" s="121"/>
      <c r="AF848" s="121"/>
      <c r="AG848" s="121"/>
      <c r="AH848" s="121"/>
      <c r="AI848" s="122"/>
      <c r="AJ848" s="88">
        <f t="shared" si="34"/>
        <v>96.184494163424134</v>
      </c>
      <c r="AK848" s="89"/>
    </row>
    <row r="849" spans="1:37" ht="20.100000000000001" customHeight="1" x14ac:dyDescent="0.25">
      <c r="A849" s="144"/>
      <c r="B849" s="141"/>
      <c r="C849" s="140">
        <v>860</v>
      </c>
      <c r="D849" s="140"/>
      <c r="E849" s="162"/>
      <c r="F849" s="162"/>
      <c r="G849" s="141">
        <v>4114</v>
      </c>
      <c r="H849" s="141"/>
      <c r="I849" s="141"/>
      <c r="J849" s="120" t="s">
        <v>36</v>
      </c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1">
        <v>40200</v>
      </c>
      <c r="Y849" s="121"/>
      <c r="Z849" s="121"/>
      <c r="AA849" s="121"/>
      <c r="AB849" s="121"/>
      <c r="AC849" s="122"/>
      <c r="AD849" s="121">
        <v>37406.81</v>
      </c>
      <c r="AE849" s="121"/>
      <c r="AF849" s="121"/>
      <c r="AG849" s="121"/>
      <c r="AH849" s="121"/>
      <c r="AI849" s="122"/>
      <c r="AJ849" s="88">
        <f t="shared" si="34"/>
        <v>93.05176616915422</v>
      </c>
      <c r="AK849" s="89"/>
    </row>
    <row r="850" spans="1:37" ht="20.100000000000001" customHeight="1" x14ac:dyDescent="0.25">
      <c r="A850" s="146"/>
      <c r="B850" s="138"/>
      <c r="C850" s="137">
        <v>860</v>
      </c>
      <c r="D850" s="137"/>
      <c r="E850" s="163"/>
      <c r="F850" s="163"/>
      <c r="G850" s="138">
        <v>4115</v>
      </c>
      <c r="H850" s="138"/>
      <c r="I850" s="138"/>
      <c r="J850" s="105" t="s">
        <v>37</v>
      </c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6">
        <v>5900</v>
      </c>
      <c r="Y850" s="106"/>
      <c r="Z850" s="106"/>
      <c r="AA850" s="106"/>
      <c r="AB850" s="106"/>
      <c r="AC850" s="107"/>
      <c r="AD850" s="106">
        <v>5569.48</v>
      </c>
      <c r="AE850" s="106"/>
      <c r="AF850" s="106"/>
      <c r="AG850" s="106"/>
      <c r="AH850" s="106"/>
      <c r="AI850" s="107"/>
      <c r="AJ850" s="88">
        <f t="shared" si="34"/>
        <v>94.397966101694905</v>
      </c>
      <c r="AK850" s="89"/>
    </row>
    <row r="851" spans="1:37" ht="20.100000000000001" customHeight="1" x14ac:dyDescent="0.25">
      <c r="A851" s="142"/>
      <c r="B851" s="143"/>
      <c r="C851" s="147"/>
      <c r="D851" s="147"/>
      <c r="E851" s="101">
        <v>412</v>
      </c>
      <c r="F851" s="101"/>
      <c r="G851" s="103" t="s">
        <v>38</v>
      </c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83">
        <f>SUM(X852:X853)</f>
        <v>27700</v>
      </c>
      <c r="Y851" s="84"/>
      <c r="Z851" s="84"/>
      <c r="AA851" s="84"/>
      <c r="AB851" s="84"/>
      <c r="AC851" s="85"/>
      <c r="AD851" s="83">
        <f>SUM(AD852:AD853)</f>
        <v>25127.8</v>
      </c>
      <c r="AE851" s="84"/>
      <c r="AF851" s="84"/>
      <c r="AG851" s="84"/>
      <c r="AH851" s="84"/>
      <c r="AI851" s="85"/>
      <c r="AJ851" s="86">
        <f t="shared" si="34"/>
        <v>90.714079422382667</v>
      </c>
      <c r="AK851" s="87"/>
    </row>
    <row r="852" spans="1:37" ht="20.100000000000001" customHeight="1" x14ac:dyDescent="0.25">
      <c r="A852" s="144"/>
      <c r="B852" s="141"/>
      <c r="C852" s="140">
        <v>860</v>
      </c>
      <c r="D852" s="140"/>
      <c r="E852" s="162"/>
      <c r="F852" s="162"/>
      <c r="G852" s="141">
        <v>4123</v>
      </c>
      <c r="H852" s="141"/>
      <c r="I852" s="141"/>
      <c r="J852" s="120" t="s">
        <v>39</v>
      </c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1">
        <v>17100</v>
      </c>
      <c r="Y852" s="121"/>
      <c r="Z852" s="121"/>
      <c r="AA852" s="121"/>
      <c r="AB852" s="121"/>
      <c r="AC852" s="122"/>
      <c r="AD852" s="121">
        <v>15852</v>
      </c>
      <c r="AE852" s="121"/>
      <c r="AF852" s="121"/>
      <c r="AG852" s="121"/>
      <c r="AH852" s="121"/>
      <c r="AI852" s="122"/>
      <c r="AJ852" s="88">
        <f t="shared" si="34"/>
        <v>92.701754385964904</v>
      </c>
      <c r="AK852" s="89"/>
    </row>
    <row r="853" spans="1:37" s="42" customFormat="1" ht="20.100000000000001" customHeight="1" x14ac:dyDescent="0.25">
      <c r="A853" s="146"/>
      <c r="B853" s="138"/>
      <c r="C853" s="137">
        <v>860</v>
      </c>
      <c r="D853" s="137"/>
      <c r="E853" s="163"/>
      <c r="F853" s="163"/>
      <c r="G853" s="138">
        <v>4127</v>
      </c>
      <c r="H853" s="138"/>
      <c r="I853" s="138"/>
      <c r="J853" s="222" t="s">
        <v>42</v>
      </c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106">
        <v>10600</v>
      </c>
      <c r="Y853" s="106"/>
      <c r="Z853" s="106"/>
      <c r="AA853" s="106"/>
      <c r="AB853" s="106"/>
      <c r="AC853" s="107"/>
      <c r="AD853" s="106">
        <v>9275.7999999999993</v>
      </c>
      <c r="AE853" s="106"/>
      <c r="AF853" s="106"/>
      <c r="AG853" s="106"/>
      <c r="AH853" s="106"/>
      <c r="AI853" s="107"/>
      <c r="AJ853" s="88">
        <f t="shared" si="34"/>
        <v>87.507547169811318</v>
      </c>
      <c r="AK853" s="89"/>
    </row>
    <row r="854" spans="1:37" ht="20.100000000000001" customHeight="1" x14ac:dyDescent="0.25">
      <c r="A854" s="171"/>
      <c r="B854" s="302"/>
      <c r="C854" s="147"/>
      <c r="D854" s="147"/>
      <c r="E854" s="214">
        <v>413</v>
      </c>
      <c r="F854" s="215"/>
      <c r="G854" s="103" t="s">
        <v>43</v>
      </c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83">
        <f>SUM(X855:AC858)</f>
        <v>36300</v>
      </c>
      <c r="Y854" s="84"/>
      <c r="Z854" s="84"/>
      <c r="AA854" s="84"/>
      <c r="AB854" s="84"/>
      <c r="AC854" s="85"/>
      <c r="AD854" s="83">
        <f>SUM(AD855:AI858)</f>
        <v>29974.549999999996</v>
      </c>
      <c r="AE854" s="84"/>
      <c r="AF854" s="84"/>
      <c r="AG854" s="84"/>
      <c r="AH854" s="84"/>
      <c r="AI854" s="85"/>
      <c r="AJ854" s="86">
        <f t="shared" si="34"/>
        <v>82.574517906336069</v>
      </c>
      <c r="AK854" s="87"/>
    </row>
    <row r="855" spans="1:37" ht="20.100000000000001" customHeight="1" x14ac:dyDescent="0.25">
      <c r="A855" s="218"/>
      <c r="B855" s="303"/>
      <c r="C855" s="140">
        <v>860</v>
      </c>
      <c r="D855" s="140"/>
      <c r="E855" s="220"/>
      <c r="F855" s="221"/>
      <c r="G855" s="141">
        <v>4131</v>
      </c>
      <c r="H855" s="141"/>
      <c r="I855" s="141"/>
      <c r="J855" s="120" t="s">
        <v>44</v>
      </c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1">
        <v>8000</v>
      </c>
      <c r="Y855" s="121"/>
      <c r="Z855" s="121"/>
      <c r="AA855" s="121"/>
      <c r="AB855" s="121"/>
      <c r="AC855" s="122"/>
      <c r="AD855" s="121">
        <v>6414.64</v>
      </c>
      <c r="AE855" s="121"/>
      <c r="AF855" s="121"/>
      <c r="AG855" s="121"/>
      <c r="AH855" s="121"/>
      <c r="AI855" s="122"/>
      <c r="AJ855" s="88">
        <f t="shared" si="34"/>
        <v>80.183000000000007</v>
      </c>
      <c r="AK855" s="89"/>
    </row>
    <row r="856" spans="1:37" ht="20.100000000000001" customHeight="1" x14ac:dyDescent="0.25">
      <c r="A856" s="218"/>
      <c r="B856" s="303"/>
      <c r="C856" s="140">
        <v>860</v>
      </c>
      <c r="D856" s="140"/>
      <c r="E856" s="220"/>
      <c r="F856" s="221"/>
      <c r="G856" s="141">
        <v>4133</v>
      </c>
      <c r="H856" s="141"/>
      <c r="I856" s="141"/>
      <c r="J856" s="120" t="s">
        <v>45</v>
      </c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1">
        <v>20000</v>
      </c>
      <c r="Y856" s="121"/>
      <c r="Z856" s="121"/>
      <c r="AA856" s="121"/>
      <c r="AB856" s="121"/>
      <c r="AC856" s="122"/>
      <c r="AD856" s="121">
        <v>16672.669999999998</v>
      </c>
      <c r="AE856" s="121"/>
      <c r="AF856" s="121"/>
      <c r="AG856" s="121"/>
      <c r="AH856" s="121"/>
      <c r="AI856" s="122"/>
      <c r="AJ856" s="88">
        <f t="shared" si="34"/>
        <v>83.363349999999997</v>
      </c>
      <c r="AK856" s="89"/>
    </row>
    <row r="857" spans="1:37" ht="20.100000000000001" customHeight="1" x14ac:dyDescent="0.25">
      <c r="A857" s="218"/>
      <c r="B857" s="303"/>
      <c r="C857" s="104">
        <v>435</v>
      </c>
      <c r="D857" s="104"/>
      <c r="E857" s="220"/>
      <c r="F857" s="221"/>
      <c r="G857" s="141">
        <v>4134</v>
      </c>
      <c r="H857" s="141"/>
      <c r="I857" s="141"/>
      <c r="J857" s="208" t="s">
        <v>46</v>
      </c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121">
        <v>7000</v>
      </c>
      <c r="Y857" s="121"/>
      <c r="Z857" s="121"/>
      <c r="AA857" s="121"/>
      <c r="AB857" s="121"/>
      <c r="AC857" s="122"/>
      <c r="AD857" s="121">
        <v>6188.74</v>
      </c>
      <c r="AE857" s="121"/>
      <c r="AF857" s="121"/>
      <c r="AG857" s="121"/>
      <c r="AH857" s="121"/>
      <c r="AI857" s="122"/>
      <c r="AJ857" s="88">
        <f t="shared" si="34"/>
        <v>88.41057142857143</v>
      </c>
      <c r="AK857" s="89"/>
    </row>
    <row r="858" spans="1:37" ht="20.100000000000001" customHeight="1" x14ac:dyDescent="0.25">
      <c r="A858" s="173"/>
      <c r="B858" s="304"/>
      <c r="C858" s="634">
        <v>435</v>
      </c>
      <c r="D858" s="109"/>
      <c r="E858" s="216"/>
      <c r="F858" s="217"/>
      <c r="G858" s="110">
        <v>4135</v>
      </c>
      <c r="H858" s="111"/>
      <c r="I858" s="112"/>
      <c r="J858" s="476" t="s">
        <v>47</v>
      </c>
      <c r="K858" s="477"/>
      <c r="L858" s="477"/>
      <c r="M858" s="477"/>
      <c r="N858" s="477"/>
      <c r="O858" s="477"/>
      <c r="P858" s="477"/>
      <c r="Q858" s="477"/>
      <c r="R858" s="477"/>
      <c r="S858" s="477"/>
      <c r="T858" s="477"/>
      <c r="U858" s="477"/>
      <c r="V858" s="477"/>
      <c r="W858" s="478"/>
      <c r="X858" s="116">
        <v>1300</v>
      </c>
      <c r="Y858" s="117"/>
      <c r="Z858" s="117"/>
      <c r="AA858" s="117"/>
      <c r="AB858" s="117"/>
      <c r="AC858" s="118"/>
      <c r="AD858" s="119">
        <v>698.5</v>
      </c>
      <c r="AE858" s="117"/>
      <c r="AF858" s="117"/>
      <c r="AG858" s="117"/>
      <c r="AH858" s="117"/>
      <c r="AI858" s="118"/>
      <c r="AJ858" s="593">
        <f>AD858/X858*100</f>
        <v>53.730769230769226</v>
      </c>
      <c r="AK858" s="594"/>
    </row>
    <row r="859" spans="1:37" ht="20.100000000000001" customHeight="1" x14ac:dyDescent="0.25">
      <c r="A859" s="171"/>
      <c r="B859" s="172"/>
      <c r="C859" s="147"/>
      <c r="D859" s="147"/>
      <c r="E859" s="101">
        <v>414</v>
      </c>
      <c r="F859" s="101"/>
      <c r="G859" s="103" t="s">
        <v>48</v>
      </c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83">
        <f>SUM(X860:X864)</f>
        <v>59300</v>
      </c>
      <c r="Y859" s="84"/>
      <c r="Z859" s="84"/>
      <c r="AA859" s="84"/>
      <c r="AB859" s="84"/>
      <c r="AC859" s="85"/>
      <c r="AD859" s="83">
        <f>SUM(AD860:AD864)</f>
        <v>47464.79</v>
      </c>
      <c r="AE859" s="84"/>
      <c r="AF859" s="84"/>
      <c r="AG859" s="84"/>
      <c r="AH859" s="84"/>
      <c r="AI859" s="85"/>
      <c r="AJ859" s="86">
        <f t="shared" si="34"/>
        <v>80.041804384485673</v>
      </c>
      <c r="AK859" s="87"/>
    </row>
    <row r="860" spans="1:37" ht="20.100000000000001" customHeight="1" x14ac:dyDescent="0.25">
      <c r="A860" s="218"/>
      <c r="B860" s="219"/>
      <c r="C860" s="140">
        <v>860</v>
      </c>
      <c r="D860" s="140"/>
      <c r="E860" s="162"/>
      <c r="F860" s="162"/>
      <c r="G860" s="141">
        <v>4141</v>
      </c>
      <c r="H860" s="141"/>
      <c r="I860" s="141"/>
      <c r="J860" s="120" t="s">
        <v>49</v>
      </c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1">
        <v>2000</v>
      </c>
      <c r="Y860" s="121"/>
      <c r="Z860" s="121"/>
      <c r="AA860" s="121"/>
      <c r="AB860" s="121"/>
      <c r="AC860" s="122"/>
      <c r="AD860" s="121">
        <v>1088.03</v>
      </c>
      <c r="AE860" s="121"/>
      <c r="AF860" s="121"/>
      <c r="AG860" s="121"/>
      <c r="AH860" s="121"/>
      <c r="AI860" s="122"/>
      <c r="AJ860" s="88">
        <f t="shared" si="34"/>
        <v>54.401500000000006</v>
      </c>
      <c r="AK860" s="89"/>
    </row>
    <row r="861" spans="1:37" ht="20.100000000000001" customHeight="1" x14ac:dyDescent="0.25">
      <c r="A861" s="218"/>
      <c r="B861" s="219"/>
      <c r="C861" s="140">
        <v>460</v>
      </c>
      <c r="D861" s="140"/>
      <c r="E861" s="162"/>
      <c r="F861" s="162"/>
      <c r="G861" s="141">
        <v>4143</v>
      </c>
      <c r="H861" s="141"/>
      <c r="I861" s="141"/>
      <c r="J861" s="120" t="s">
        <v>51</v>
      </c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1">
        <v>3800</v>
      </c>
      <c r="Y861" s="121"/>
      <c r="Z861" s="121"/>
      <c r="AA861" s="121"/>
      <c r="AB861" s="121"/>
      <c r="AC861" s="122"/>
      <c r="AD861" s="121">
        <v>3017.16</v>
      </c>
      <c r="AE861" s="121"/>
      <c r="AF861" s="121"/>
      <c r="AG861" s="121"/>
      <c r="AH861" s="121"/>
      <c r="AI861" s="122"/>
      <c r="AJ861" s="88">
        <f t="shared" si="34"/>
        <v>79.398947368421048</v>
      </c>
      <c r="AK861" s="89"/>
    </row>
    <row r="862" spans="1:37" ht="20.100000000000001" customHeight="1" x14ac:dyDescent="0.25">
      <c r="A862" s="218"/>
      <c r="B862" s="219"/>
      <c r="C862" s="92">
        <v>860</v>
      </c>
      <c r="D862" s="93"/>
      <c r="E862" s="102"/>
      <c r="F862" s="102"/>
      <c r="G862" s="229">
        <v>4145</v>
      </c>
      <c r="H862" s="230"/>
      <c r="I862" s="231"/>
      <c r="J862" s="94" t="s">
        <v>166</v>
      </c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6"/>
      <c r="X862" s="97">
        <v>7000</v>
      </c>
      <c r="Y862" s="98"/>
      <c r="Z862" s="98"/>
      <c r="AA862" s="98"/>
      <c r="AB862" s="98"/>
      <c r="AC862" s="99"/>
      <c r="AD862" s="100">
        <v>4312.95</v>
      </c>
      <c r="AE862" s="98"/>
      <c r="AF862" s="98"/>
      <c r="AG862" s="98"/>
      <c r="AH862" s="98"/>
      <c r="AI862" s="99"/>
      <c r="AJ862" s="88">
        <f>AD862/X862*100</f>
        <v>61.613571428571426</v>
      </c>
      <c r="AK862" s="89"/>
    </row>
    <row r="863" spans="1:37" ht="20.100000000000001" customHeight="1" x14ac:dyDescent="0.25">
      <c r="A863" s="218"/>
      <c r="B863" s="219"/>
      <c r="C863" s="316">
        <v>860</v>
      </c>
      <c r="D863" s="316"/>
      <c r="E863" s="102"/>
      <c r="F863" s="102"/>
      <c r="G863" s="225">
        <v>4148</v>
      </c>
      <c r="H863" s="225"/>
      <c r="I863" s="225"/>
      <c r="J863" s="226" t="s">
        <v>55</v>
      </c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85">
        <v>1000</v>
      </c>
      <c r="Y863" s="285"/>
      <c r="Z863" s="285"/>
      <c r="AA863" s="285"/>
      <c r="AB863" s="285"/>
      <c r="AC863" s="286"/>
      <c r="AD863" s="285">
        <v>150</v>
      </c>
      <c r="AE863" s="285"/>
      <c r="AF863" s="285"/>
      <c r="AG863" s="285"/>
      <c r="AH863" s="285"/>
      <c r="AI863" s="286"/>
      <c r="AJ863" s="233">
        <f t="shared" si="34"/>
        <v>15</v>
      </c>
      <c r="AK863" s="234"/>
    </row>
    <row r="864" spans="1:37" ht="20.100000000000001" customHeight="1" x14ac:dyDescent="0.25">
      <c r="A864" s="173"/>
      <c r="B864" s="174"/>
      <c r="C864" s="137">
        <v>860</v>
      </c>
      <c r="D864" s="137"/>
      <c r="E864" s="163"/>
      <c r="F864" s="163"/>
      <c r="G864" s="138">
        <v>4149</v>
      </c>
      <c r="H864" s="138"/>
      <c r="I864" s="138"/>
      <c r="J864" s="105" t="s">
        <v>56</v>
      </c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6">
        <v>45500</v>
      </c>
      <c r="Y864" s="106"/>
      <c r="Z864" s="106"/>
      <c r="AA864" s="106"/>
      <c r="AB864" s="106"/>
      <c r="AC864" s="107"/>
      <c r="AD864" s="106">
        <v>38896.65</v>
      </c>
      <c r="AE864" s="106"/>
      <c r="AF864" s="106"/>
      <c r="AG864" s="106"/>
      <c r="AH864" s="106"/>
      <c r="AI864" s="107"/>
      <c r="AJ864" s="593">
        <f t="shared" si="34"/>
        <v>85.487142857142857</v>
      </c>
      <c r="AK864" s="594"/>
    </row>
    <row r="865" spans="1:37" ht="20.100000000000001" customHeight="1" x14ac:dyDescent="0.25">
      <c r="A865" s="171"/>
      <c r="B865" s="172"/>
      <c r="C865" s="209"/>
      <c r="D865" s="210"/>
      <c r="E865" s="101">
        <v>415</v>
      </c>
      <c r="F865" s="101"/>
      <c r="G865" s="103" t="s">
        <v>164</v>
      </c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254">
        <f>X866</f>
        <v>2600</v>
      </c>
      <c r="Y865" s="255"/>
      <c r="Z865" s="255"/>
      <c r="AA865" s="255"/>
      <c r="AB865" s="255"/>
      <c r="AC865" s="255"/>
      <c r="AD865" s="255">
        <f>AD866</f>
        <v>1512.52</v>
      </c>
      <c r="AE865" s="255"/>
      <c r="AF865" s="255"/>
      <c r="AG865" s="255"/>
      <c r="AH865" s="255"/>
      <c r="AI865" s="255"/>
      <c r="AJ865" s="643">
        <f>AD865/X865*100</f>
        <v>58.173846153846156</v>
      </c>
      <c r="AK865" s="644"/>
    </row>
    <row r="866" spans="1:37" ht="20.100000000000001" customHeight="1" x14ac:dyDescent="0.25">
      <c r="A866" s="173"/>
      <c r="B866" s="174"/>
      <c r="C866" s="108">
        <v>133</v>
      </c>
      <c r="D866" s="109"/>
      <c r="E866" s="163"/>
      <c r="F866" s="163"/>
      <c r="G866" s="138">
        <v>4153</v>
      </c>
      <c r="H866" s="471"/>
      <c r="I866" s="471"/>
      <c r="J866" s="105" t="s">
        <v>59</v>
      </c>
      <c r="K866" s="472"/>
      <c r="L866" s="472"/>
      <c r="M866" s="472"/>
      <c r="N866" s="472"/>
      <c r="O866" s="472"/>
      <c r="P866" s="472"/>
      <c r="Q866" s="472"/>
      <c r="R866" s="472"/>
      <c r="S866" s="472"/>
      <c r="T866" s="472"/>
      <c r="U866" s="472"/>
      <c r="V866" s="472"/>
      <c r="W866" s="472"/>
      <c r="X866" s="107">
        <v>2600</v>
      </c>
      <c r="Y866" s="324"/>
      <c r="Z866" s="324"/>
      <c r="AA866" s="324"/>
      <c r="AB866" s="324"/>
      <c r="AC866" s="324"/>
      <c r="AD866" s="324">
        <v>1512.52</v>
      </c>
      <c r="AE866" s="324"/>
      <c r="AF866" s="324"/>
      <c r="AG866" s="324"/>
      <c r="AH866" s="324"/>
      <c r="AI866" s="324"/>
      <c r="AJ866" s="645">
        <f>AD866/X866*100</f>
        <v>58.173846153846156</v>
      </c>
      <c r="AK866" s="646"/>
    </row>
    <row r="867" spans="1:37" ht="20.100000000000001" customHeight="1" x14ac:dyDescent="0.25">
      <c r="A867" s="171"/>
      <c r="B867" s="172"/>
      <c r="C867" s="209"/>
      <c r="D867" s="210"/>
      <c r="E867" s="280">
        <v>419</v>
      </c>
      <c r="F867" s="281"/>
      <c r="G867" s="236" t="s">
        <v>65</v>
      </c>
      <c r="H867" s="237"/>
      <c r="I867" s="237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8"/>
      <c r="X867" s="83">
        <f>X868+X869</f>
        <v>57100</v>
      </c>
      <c r="Y867" s="84"/>
      <c r="Z867" s="84"/>
      <c r="AA867" s="84"/>
      <c r="AB867" s="84"/>
      <c r="AC867" s="85"/>
      <c r="AD867" s="83">
        <f>AD868+AD869</f>
        <v>66606.289999999994</v>
      </c>
      <c r="AE867" s="84"/>
      <c r="AF867" s="84"/>
      <c r="AG867" s="84"/>
      <c r="AH867" s="84"/>
      <c r="AI867" s="85"/>
      <c r="AJ867" s="86">
        <f>AD867/X867*100</f>
        <v>116.64849387040279</v>
      </c>
      <c r="AK867" s="87"/>
    </row>
    <row r="868" spans="1:37" ht="20.100000000000001" customHeight="1" x14ac:dyDescent="0.25">
      <c r="A868" s="218"/>
      <c r="B868" s="219"/>
      <c r="C868" s="92">
        <v>860</v>
      </c>
      <c r="D868" s="93"/>
      <c r="E868" s="499"/>
      <c r="F868" s="500"/>
      <c r="G868" s="229">
        <v>4191</v>
      </c>
      <c r="H868" s="230"/>
      <c r="I868" s="230"/>
      <c r="J868" s="95" t="s">
        <v>154</v>
      </c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6"/>
      <c r="X868" s="97">
        <v>56500</v>
      </c>
      <c r="Y868" s="98"/>
      <c r="Z868" s="98"/>
      <c r="AA868" s="98"/>
      <c r="AB868" s="98"/>
      <c r="AC868" s="99"/>
      <c r="AD868" s="100">
        <v>66516.539999999994</v>
      </c>
      <c r="AE868" s="98"/>
      <c r="AF868" s="98"/>
      <c r="AG868" s="98"/>
      <c r="AH868" s="98"/>
      <c r="AI868" s="99"/>
      <c r="AJ868" s="88">
        <f>AD868/X868*100</f>
        <v>117.72838938053096</v>
      </c>
      <c r="AK868" s="89"/>
    </row>
    <row r="869" spans="1:37" ht="20.100000000000001" customHeight="1" x14ac:dyDescent="0.25">
      <c r="A869" s="173"/>
      <c r="B869" s="174"/>
      <c r="C869" s="108">
        <v>860</v>
      </c>
      <c r="D869" s="109"/>
      <c r="E869" s="320"/>
      <c r="F869" s="321"/>
      <c r="G869" s="110">
        <v>4193</v>
      </c>
      <c r="H869" s="111"/>
      <c r="I869" s="111"/>
      <c r="J869" s="114" t="s">
        <v>170</v>
      </c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5"/>
      <c r="X869" s="498">
        <v>600</v>
      </c>
      <c r="Y869" s="313"/>
      <c r="Z869" s="313"/>
      <c r="AA869" s="313"/>
      <c r="AB869" s="313"/>
      <c r="AC869" s="314"/>
      <c r="AD869" s="312">
        <v>89.75</v>
      </c>
      <c r="AE869" s="313"/>
      <c r="AF869" s="313"/>
      <c r="AG869" s="313"/>
      <c r="AH869" s="313"/>
      <c r="AI869" s="314"/>
      <c r="AJ869" s="622">
        <f>AD869/X869*100</f>
        <v>14.958333333333334</v>
      </c>
      <c r="AK869" s="623"/>
    </row>
    <row r="870" spans="1:37" ht="39.950000000000003" customHeight="1" x14ac:dyDescent="0.25">
      <c r="A870" s="142"/>
      <c r="B870" s="143"/>
      <c r="C870" s="147"/>
      <c r="D870" s="147"/>
      <c r="E870" s="101">
        <v>431</v>
      </c>
      <c r="F870" s="101"/>
      <c r="G870" s="236" t="s">
        <v>69</v>
      </c>
      <c r="H870" s="237"/>
      <c r="I870" s="237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8"/>
      <c r="X870" s="83">
        <f>X871+X872</f>
        <v>14000</v>
      </c>
      <c r="Y870" s="84"/>
      <c r="Z870" s="84"/>
      <c r="AA870" s="84"/>
      <c r="AB870" s="84"/>
      <c r="AC870" s="85"/>
      <c r="AD870" s="83">
        <f>AD871+AD872</f>
        <v>12338.66</v>
      </c>
      <c r="AE870" s="84"/>
      <c r="AF870" s="84"/>
      <c r="AG870" s="84"/>
      <c r="AH870" s="84"/>
      <c r="AI870" s="85"/>
      <c r="AJ870" s="86">
        <f t="shared" si="34"/>
        <v>88.133285714285719</v>
      </c>
      <c r="AK870" s="87"/>
    </row>
    <row r="871" spans="1:37" ht="20.100000000000001" customHeight="1" x14ac:dyDescent="0.25">
      <c r="A871" s="464"/>
      <c r="B871" s="239"/>
      <c r="C871" s="140">
        <v>860</v>
      </c>
      <c r="D871" s="140"/>
      <c r="E871" s="444"/>
      <c r="F871" s="444"/>
      <c r="G871" s="141">
        <v>4314</v>
      </c>
      <c r="H871" s="141"/>
      <c r="I871" s="141"/>
      <c r="J871" s="120" t="s">
        <v>71</v>
      </c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1">
        <v>2000</v>
      </c>
      <c r="Y871" s="121"/>
      <c r="Z871" s="121"/>
      <c r="AA871" s="121"/>
      <c r="AB871" s="121"/>
      <c r="AC871" s="122"/>
      <c r="AD871" s="121">
        <v>2000</v>
      </c>
      <c r="AE871" s="121"/>
      <c r="AF871" s="121"/>
      <c r="AG871" s="121"/>
      <c r="AH871" s="121"/>
      <c r="AI871" s="122"/>
      <c r="AJ871" s="88">
        <f t="shared" ref="AJ871" si="35">AD871/X871*100</f>
        <v>100</v>
      </c>
      <c r="AK871" s="89"/>
    </row>
    <row r="872" spans="1:37" ht="20.100000000000001" customHeight="1" x14ac:dyDescent="0.25">
      <c r="A872" s="144"/>
      <c r="B872" s="141"/>
      <c r="C872" s="140">
        <v>860</v>
      </c>
      <c r="D872" s="140"/>
      <c r="E872" s="162"/>
      <c r="F872" s="162"/>
      <c r="G872" s="141">
        <v>4318</v>
      </c>
      <c r="H872" s="141"/>
      <c r="I872" s="141"/>
      <c r="J872" s="120" t="s">
        <v>74</v>
      </c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1">
        <v>12000</v>
      </c>
      <c r="Y872" s="121"/>
      <c r="Z872" s="121"/>
      <c r="AA872" s="121"/>
      <c r="AB872" s="121"/>
      <c r="AC872" s="122"/>
      <c r="AD872" s="121">
        <v>10338.66</v>
      </c>
      <c r="AE872" s="121"/>
      <c r="AF872" s="121"/>
      <c r="AG872" s="121"/>
      <c r="AH872" s="121"/>
      <c r="AI872" s="122"/>
      <c r="AJ872" s="88">
        <f t="shared" si="34"/>
        <v>86.155499999999989</v>
      </c>
      <c r="AK872" s="89"/>
    </row>
    <row r="873" spans="1:37" ht="20.100000000000001" customHeight="1" x14ac:dyDescent="0.25">
      <c r="A873" s="200">
        <v>16</v>
      </c>
      <c r="B873" s="201"/>
      <c r="C873" s="204" t="s">
        <v>94</v>
      </c>
      <c r="D873" s="204"/>
      <c r="E873" s="204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148">
        <f>X845+X851+X854+X859+X865+X867+X870</f>
        <v>672600</v>
      </c>
      <c r="Y873" s="149"/>
      <c r="Z873" s="149"/>
      <c r="AA873" s="149"/>
      <c r="AB873" s="149"/>
      <c r="AC873" s="150"/>
      <c r="AD873" s="148">
        <f>AD845+AD851+AD854+AD859+AD865+AD867+AD870</f>
        <v>637345.52</v>
      </c>
      <c r="AE873" s="149"/>
      <c r="AF873" s="149"/>
      <c r="AG873" s="149"/>
      <c r="AH873" s="149"/>
      <c r="AI873" s="150"/>
      <c r="AJ873" s="154">
        <f>AD873/X873*100</f>
        <v>94.758477549806713</v>
      </c>
      <c r="AK873" s="155"/>
    </row>
    <row r="874" spans="1:37" ht="20.100000000000001" customHeight="1" x14ac:dyDescent="0.25">
      <c r="A874" s="202"/>
      <c r="B874" s="203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151"/>
      <c r="Y874" s="152"/>
      <c r="Z874" s="152"/>
      <c r="AA874" s="152"/>
      <c r="AB874" s="152"/>
      <c r="AC874" s="153"/>
      <c r="AD874" s="151"/>
      <c r="AE874" s="152"/>
      <c r="AF874" s="152"/>
      <c r="AG874" s="152"/>
      <c r="AH874" s="152"/>
      <c r="AI874" s="153"/>
      <c r="AJ874" s="156" t="e">
        <f t="shared" si="34"/>
        <v>#DIV/0!</v>
      </c>
      <c r="AK874" s="157"/>
    </row>
    <row r="875" spans="1:37" ht="20.100000000000001" customHeight="1" x14ac:dyDescent="0.25"/>
    <row r="876" spans="1:37" ht="20.100000000000001" customHeight="1" x14ac:dyDescent="0.25"/>
    <row r="877" spans="1:37" ht="20.100000000000001" customHeight="1" x14ac:dyDescent="0.25"/>
    <row r="878" spans="1:37" ht="20.100000000000001" customHeight="1" x14ac:dyDescent="0.25"/>
    <row r="879" spans="1:37" ht="20.100000000000001" customHeight="1" x14ac:dyDescent="0.25"/>
    <row r="880" spans="1:37" ht="20.100000000000001" customHeight="1" x14ac:dyDescent="0.25"/>
    <row r="881" spans="1:37" ht="20.100000000000001" customHeight="1" x14ac:dyDescent="0.25"/>
    <row r="882" spans="1:37" ht="20.100000000000001" customHeight="1" x14ac:dyDescent="0.25"/>
    <row r="883" spans="1:37" ht="20.100000000000001" customHeight="1" x14ac:dyDescent="0.25"/>
    <row r="884" spans="1:37" ht="20.100000000000001" customHeight="1" x14ac:dyDescent="0.25"/>
    <row r="885" spans="1:37" ht="20.100000000000001" customHeight="1" x14ac:dyDescent="0.25"/>
    <row r="886" spans="1:37" ht="20.100000000000001" customHeight="1" x14ac:dyDescent="0.25">
      <c r="A886" s="196" t="s">
        <v>89</v>
      </c>
      <c r="B886" s="197"/>
      <c r="C886" s="197" t="s">
        <v>90</v>
      </c>
      <c r="D886" s="197"/>
      <c r="E886" s="164" t="s">
        <v>91</v>
      </c>
      <c r="F886" s="164"/>
      <c r="G886" s="197" t="s">
        <v>91</v>
      </c>
      <c r="H886" s="197"/>
      <c r="I886" s="197" t="s">
        <v>92</v>
      </c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 t="s">
        <v>201</v>
      </c>
      <c r="Y886" s="197"/>
      <c r="Z886" s="197"/>
      <c r="AA886" s="197"/>
      <c r="AB886" s="197"/>
      <c r="AC886" s="206"/>
      <c r="AD886" s="197" t="s">
        <v>200</v>
      </c>
      <c r="AE886" s="197"/>
      <c r="AF886" s="197"/>
      <c r="AG886" s="197"/>
      <c r="AH886" s="197"/>
      <c r="AI886" s="206"/>
      <c r="AJ886" s="158" t="s">
        <v>122</v>
      </c>
      <c r="AK886" s="159"/>
    </row>
    <row r="887" spans="1:37" ht="20.100000000000001" customHeight="1" x14ac:dyDescent="0.25">
      <c r="A887" s="198"/>
      <c r="B887" s="199"/>
      <c r="C887" s="199"/>
      <c r="D887" s="199"/>
      <c r="E887" s="165"/>
      <c r="F887" s="165"/>
      <c r="G887" s="199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  <c r="Z887" s="199"/>
      <c r="AA887" s="199"/>
      <c r="AB887" s="199"/>
      <c r="AC887" s="207"/>
      <c r="AD887" s="199"/>
      <c r="AE887" s="199"/>
      <c r="AF887" s="199"/>
      <c r="AG887" s="199"/>
      <c r="AH887" s="199"/>
      <c r="AI887" s="207"/>
      <c r="AJ887" s="160"/>
      <c r="AK887" s="161"/>
    </row>
    <row r="888" spans="1:37" ht="20.100000000000001" customHeight="1" x14ac:dyDescent="0.25">
      <c r="A888" s="166">
        <v>17</v>
      </c>
      <c r="B888" s="167"/>
      <c r="C888" s="187" t="s">
        <v>109</v>
      </c>
      <c r="D888" s="188"/>
      <c r="E888" s="188"/>
      <c r="F888" s="188"/>
      <c r="G888" s="188"/>
      <c r="H888" s="188"/>
      <c r="I888" s="188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  <c r="AC888" s="188"/>
      <c r="AD888" s="188"/>
      <c r="AE888" s="188"/>
      <c r="AF888" s="188"/>
      <c r="AG888" s="188"/>
      <c r="AH888" s="188"/>
      <c r="AI888" s="188"/>
      <c r="AJ888" s="188"/>
      <c r="AK888" s="189"/>
    </row>
    <row r="889" spans="1:37" ht="20.100000000000001" customHeight="1" x14ac:dyDescent="0.25">
      <c r="A889" s="168"/>
      <c r="B889" s="169"/>
      <c r="C889" s="190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  <c r="AI889" s="191"/>
      <c r="AJ889" s="191"/>
      <c r="AK889" s="192"/>
    </row>
    <row r="890" spans="1:37" ht="20.100000000000001" customHeight="1" x14ac:dyDescent="0.25">
      <c r="A890" s="142"/>
      <c r="B890" s="143"/>
      <c r="C890" s="147"/>
      <c r="D890" s="147"/>
      <c r="E890" s="101">
        <v>411</v>
      </c>
      <c r="F890" s="101"/>
      <c r="G890" s="103" t="s">
        <v>32</v>
      </c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83">
        <f>SUM(X891:X895)</f>
        <v>336300</v>
      </c>
      <c r="Y890" s="84"/>
      <c r="Z890" s="84"/>
      <c r="AA890" s="84"/>
      <c r="AB890" s="84"/>
      <c r="AC890" s="85"/>
      <c r="AD890" s="83">
        <f>SUM(AD891:AD895)</f>
        <v>317783.52</v>
      </c>
      <c r="AE890" s="84"/>
      <c r="AF890" s="84"/>
      <c r="AG890" s="84"/>
      <c r="AH890" s="84"/>
      <c r="AI890" s="85"/>
      <c r="AJ890" s="86">
        <f t="shared" ref="AJ890:AJ916" si="36">AD890/X890*100</f>
        <v>94.494058876003578</v>
      </c>
      <c r="AK890" s="87"/>
    </row>
    <row r="891" spans="1:37" ht="20.100000000000001" customHeight="1" x14ac:dyDescent="0.25">
      <c r="A891" s="144"/>
      <c r="B891" s="141"/>
      <c r="C891" s="140">
        <v>860</v>
      </c>
      <c r="D891" s="140"/>
      <c r="E891" s="162"/>
      <c r="F891" s="162"/>
      <c r="G891" s="141">
        <v>4111</v>
      </c>
      <c r="H891" s="141"/>
      <c r="I891" s="141"/>
      <c r="J891" s="120" t="s">
        <v>33</v>
      </c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1">
        <v>203000</v>
      </c>
      <c r="Y891" s="121"/>
      <c r="Z891" s="121"/>
      <c r="AA891" s="121"/>
      <c r="AB891" s="121"/>
      <c r="AC891" s="122"/>
      <c r="AD891" s="121">
        <v>195445.79</v>
      </c>
      <c r="AE891" s="121"/>
      <c r="AF891" s="121"/>
      <c r="AG891" s="121"/>
      <c r="AH891" s="121"/>
      <c r="AI891" s="122"/>
      <c r="AJ891" s="88">
        <f t="shared" si="36"/>
        <v>96.278714285714301</v>
      </c>
      <c r="AK891" s="89"/>
    </row>
    <row r="892" spans="1:37" ht="20.100000000000001" customHeight="1" x14ac:dyDescent="0.25">
      <c r="A892" s="144"/>
      <c r="B892" s="141"/>
      <c r="C892" s="140">
        <v>860</v>
      </c>
      <c r="D892" s="140"/>
      <c r="E892" s="162"/>
      <c r="F892" s="162"/>
      <c r="G892" s="141">
        <v>4112</v>
      </c>
      <c r="H892" s="141"/>
      <c r="I892" s="141"/>
      <c r="J892" s="208" t="s">
        <v>34</v>
      </c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121">
        <v>27500</v>
      </c>
      <c r="Y892" s="121"/>
      <c r="Z892" s="121"/>
      <c r="AA892" s="121"/>
      <c r="AB892" s="121"/>
      <c r="AC892" s="122"/>
      <c r="AD892" s="121">
        <v>25787.85</v>
      </c>
      <c r="AE892" s="121"/>
      <c r="AF892" s="121"/>
      <c r="AG892" s="121"/>
      <c r="AH892" s="121"/>
      <c r="AI892" s="122"/>
      <c r="AJ892" s="88">
        <f t="shared" si="36"/>
        <v>93.773999999999987</v>
      </c>
      <c r="AK892" s="89"/>
    </row>
    <row r="893" spans="1:37" ht="20.100000000000001" customHeight="1" x14ac:dyDescent="0.25">
      <c r="A893" s="144"/>
      <c r="B893" s="141"/>
      <c r="C893" s="140">
        <v>860</v>
      </c>
      <c r="D893" s="140"/>
      <c r="E893" s="162"/>
      <c r="F893" s="162"/>
      <c r="G893" s="141">
        <v>4113</v>
      </c>
      <c r="H893" s="141"/>
      <c r="I893" s="141"/>
      <c r="J893" s="120" t="s">
        <v>35</v>
      </c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1">
        <v>72600</v>
      </c>
      <c r="Y893" s="121"/>
      <c r="Z893" s="121"/>
      <c r="AA893" s="121"/>
      <c r="AB893" s="121"/>
      <c r="AC893" s="122"/>
      <c r="AD893" s="121">
        <v>66653.31</v>
      </c>
      <c r="AE893" s="121"/>
      <c r="AF893" s="121"/>
      <c r="AG893" s="121"/>
      <c r="AH893" s="121"/>
      <c r="AI893" s="122"/>
      <c r="AJ893" s="88">
        <f t="shared" si="36"/>
        <v>91.808966942148757</v>
      </c>
      <c r="AK893" s="89"/>
    </row>
    <row r="894" spans="1:37" ht="20.100000000000001" customHeight="1" x14ac:dyDescent="0.25">
      <c r="A894" s="144"/>
      <c r="B894" s="141"/>
      <c r="C894" s="140">
        <v>860</v>
      </c>
      <c r="D894" s="140"/>
      <c r="E894" s="162"/>
      <c r="F894" s="162"/>
      <c r="G894" s="141">
        <v>4114</v>
      </c>
      <c r="H894" s="141"/>
      <c r="I894" s="141"/>
      <c r="J894" s="120" t="s">
        <v>36</v>
      </c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1">
        <v>29000</v>
      </c>
      <c r="Y894" s="121"/>
      <c r="Z894" s="121"/>
      <c r="AA894" s="121"/>
      <c r="AB894" s="121"/>
      <c r="AC894" s="122"/>
      <c r="AD894" s="121">
        <v>25990.84</v>
      </c>
      <c r="AE894" s="121"/>
      <c r="AF894" s="121"/>
      <c r="AG894" s="121"/>
      <c r="AH894" s="121"/>
      <c r="AI894" s="122"/>
      <c r="AJ894" s="88">
        <f t="shared" si="36"/>
        <v>89.623586206896562</v>
      </c>
      <c r="AK894" s="89"/>
    </row>
    <row r="895" spans="1:37" ht="20.100000000000001" customHeight="1" x14ac:dyDescent="0.25">
      <c r="A895" s="146"/>
      <c r="B895" s="138"/>
      <c r="C895" s="137">
        <v>860</v>
      </c>
      <c r="D895" s="137"/>
      <c r="E895" s="163"/>
      <c r="F895" s="163"/>
      <c r="G895" s="138">
        <v>4115</v>
      </c>
      <c r="H895" s="138"/>
      <c r="I895" s="138"/>
      <c r="J895" s="105" t="s">
        <v>37</v>
      </c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6">
        <v>4200</v>
      </c>
      <c r="Y895" s="106"/>
      <c r="Z895" s="106"/>
      <c r="AA895" s="106"/>
      <c r="AB895" s="106"/>
      <c r="AC895" s="107"/>
      <c r="AD895" s="106">
        <v>3905.73</v>
      </c>
      <c r="AE895" s="106"/>
      <c r="AF895" s="106"/>
      <c r="AG895" s="106"/>
      <c r="AH895" s="106"/>
      <c r="AI895" s="107"/>
      <c r="AJ895" s="88">
        <f t="shared" si="36"/>
        <v>92.993571428571428</v>
      </c>
      <c r="AK895" s="89"/>
    </row>
    <row r="896" spans="1:37" ht="20.100000000000001" customHeight="1" x14ac:dyDescent="0.25">
      <c r="A896" s="142"/>
      <c r="B896" s="143"/>
      <c r="C896" s="147"/>
      <c r="D896" s="147"/>
      <c r="E896" s="101">
        <v>412</v>
      </c>
      <c r="F896" s="101"/>
      <c r="G896" s="103" t="s">
        <v>38</v>
      </c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83">
        <f>SUM(X897:X898)</f>
        <v>24300</v>
      </c>
      <c r="Y896" s="84"/>
      <c r="Z896" s="84"/>
      <c r="AA896" s="84"/>
      <c r="AB896" s="84"/>
      <c r="AC896" s="85"/>
      <c r="AD896" s="83">
        <f>SUM(AD897:AD898)</f>
        <v>22805.3</v>
      </c>
      <c r="AE896" s="84"/>
      <c r="AF896" s="84"/>
      <c r="AG896" s="84"/>
      <c r="AH896" s="84"/>
      <c r="AI896" s="85"/>
      <c r="AJ896" s="86">
        <f t="shared" si="36"/>
        <v>93.848971193415636</v>
      </c>
      <c r="AK896" s="87"/>
    </row>
    <row r="897" spans="1:37" ht="20.100000000000001" customHeight="1" x14ac:dyDescent="0.25">
      <c r="A897" s="144"/>
      <c r="B897" s="141"/>
      <c r="C897" s="140">
        <v>860</v>
      </c>
      <c r="D897" s="140"/>
      <c r="E897" s="162"/>
      <c r="F897" s="162"/>
      <c r="G897" s="141">
        <v>4123</v>
      </c>
      <c r="H897" s="141"/>
      <c r="I897" s="141"/>
      <c r="J897" s="120" t="s">
        <v>39</v>
      </c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1">
        <v>13700</v>
      </c>
      <c r="Y897" s="121"/>
      <c r="Z897" s="121"/>
      <c r="AA897" s="121"/>
      <c r="AB897" s="121"/>
      <c r="AC897" s="122"/>
      <c r="AD897" s="121">
        <v>13241.98</v>
      </c>
      <c r="AE897" s="121"/>
      <c r="AF897" s="121"/>
      <c r="AG897" s="121"/>
      <c r="AH897" s="121"/>
      <c r="AI897" s="122"/>
      <c r="AJ897" s="88">
        <f t="shared" si="36"/>
        <v>96.65678832116788</v>
      </c>
      <c r="AK897" s="89"/>
    </row>
    <row r="898" spans="1:37" ht="20.100000000000001" customHeight="1" x14ac:dyDescent="0.25">
      <c r="A898" s="146"/>
      <c r="B898" s="138"/>
      <c r="C898" s="137">
        <v>860</v>
      </c>
      <c r="D898" s="137"/>
      <c r="E898" s="163"/>
      <c r="F898" s="163"/>
      <c r="G898" s="138">
        <v>4127</v>
      </c>
      <c r="H898" s="138"/>
      <c r="I898" s="138"/>
      <c r="J898" s="222" t="s">
        <v>42</v>
      </c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106">
        <v>10600</v>
      </c>
      <c r="Y898" s="106"/>
      <c r="Z898" s="106"/>
      <c r="AA898" s="106"/>
      <c r="AB898" s="106"/>
      <c r="AC898" s="107"/>
      <c r="AD898" s="106">
        <v>9563.32</v>
      </c>
      <c r="AE898" s="106"/>
      <c r="AF898" s="106"/>
      <c r="AG898" s="106"/>
      <c r="AH898" s="106"/>
      <c r="AI898" s="107"/>
      <c r="AJ898" s="88">
        <f t="shared" si="36"/>
        <v>90.22</v>
      </c>
      <c r="AK898" s="89"/>
    </row>
    <row r="899" spans="1:37" s="42" customFormat="1" ht="20.100000000000001" customHeight="1" x14ac:dyDescent="0.25">
      <c r="A899" s="142"/>
      <c r="B899" s="143"/>
      <c r="C899" s="147"/>
      <c r="D899" s="147"/>
      <c r="E899" s="101">
        <v>413</v>
      </c>
      <c r="F899" s="101"/>
      <c r="G899" s="103" t="s">
        <v>43</v>
      </c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83">
        <f>SUM(X900:X902)</f>
        <v>8200</v>
      </c>
      <c r="Y899" s="84"/>
      <c r="Z899" s="84"/>
      <c r="AA899" s="84"/>
      <c r="AB899" s="84"/>
      <c r="AC899" s="85"/>
      <c r="AD899" s="83">
        <f>SUM(AD900:AD902)</f>
        <v>6862.66</v>
      </c>
      <c r="AE899" s="84"/>
      <c r="AF899" s="84"/>
      <c r="AG899" s="84"/>
      <c r="AH899" s="84"/>
      <c r="AI899" s="85"/>
      <c r="AJ899" s="86">
        <f t="shared" si="36"/>
        <v>83.690975609756094</v>
      </c>
      <c r="AK899" s="87"/>
    </row>
    <row r="900" spans="1:37" ht="20.100000000000001" customHeight="1" x14ac:dyDescent="0.25">
      <c r="A900" s="464"/>
      <c r="B900" s="239"/>
      <c r="C900" s="140">
        <v>860</v>
      </c>
      <c r="D900" s="140"/>
      <c r="E900" s="444"/>
      <c r="F900" s="444"/>
      <c r="G900" s="141">
        <v>4131</v>
      </c>
      <c r="H900" s="141"/>
      <c r="I900" s="141"/>
      <c r="J900" s="120" t="s">
        <v>44</v>
      </c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1">
        <v>4200</v>
      </c>
      <c r="Y900" s="121"/>
      <c r="Z900" s="121"/>
      <c r="AA900" s="121"/>
      <c r="AB900" s="121"/>
      <c r="AC900" s="122"/>
      <c r="AD900" s="121">
        <v>4203.5</v>
      </c>
      <c r="AE900" s="121"/>
      <c r="AF900" s="121"/>
      <c r="AG900" s="121"/>
      <c r="AH900" s="121"/>
      <c r="AI900" s="122"/>
      <c r="AJ900" s="88">
        <f t="shared" si="36"/>
        <v>100.08333333333333</v>
      </c>
      <c r="AK900" s="89"/>
    </row>
    <row r="901" spans="1:37" ht="20.100000000000001" customHeight="1" x14ac:dyDescent="0.25">
      <c r="A901" s="144"/>
      <c r="B901" s="141"/>
      <c r="C901" s="140">
        <v>860</v>
      </c>
      <c r="D901" s="140"/>
      <c r="E901" s="162"/>
      <c r="F901" s="162"/>
      <c r="G901" s="141">
        <v>4133</v>
      </c>
      <c r="H901" s="141"/>
      <c r="I901" s="141"/>
      <c r="J901" s="120" t="s">
        <v>45</v>
      </c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1">
        <v>2000</v>
      </c>
      <c r="Y901" s="121"/>
      <c r="Z901" s="121"/>
      <c r="AA901" s="121"/>
      <c r="AB901" s="121"/>
      <c r="AC901" s="122"/>
      <c r="AD901" s="121">
        <v>1244.1500000000001</v>
      </c>
      <c r="AE901" s="121"/>
      <c r="AF901" s="121"/>
      <c r="AG901" s="121"/>
      <c r="AH901" s="121"/>
      <c r="AI901" s="122"/>
      <c r="AJ901" s="88">
        <f t="shared" si="36"/>
        <v>62.207500000000003</v>
      </c>
      <c r="AK901" s="89"/>
    </row>
    <row r="902" spans="1:37" ht="20.100000000000001" customHeight="1" x14ac:dyDescent="0.25">
      <c r="A902" s="146"/>
      <c r="B902" s="138"/>
      <c r="C902" s="137">
        <v>435</v>
      </c>
      <c r="D902" s="137"/>
      <c r="E902" s="163"/>
      <c r="F902" s="163"/>
      <c r="G902" s="138">
        <v>4134</v>
      </c>
      <c r="H902" s="138"/>
      <c r="I902" s="138"/>
      <c r="J902" s="222" t="s">
        <v>46</v>
      </c>
      <c r="K902" s="222"/>
      <c r="L902" s="222"/>
      <c r="M902" s="222"/>
      <c r="N902" s="222"/>
      <c r="O902" s="222"/>
      <c r="P902" s="222"/>
      <c r="Q902" s="222"/>
      <c r="R902" s="222"/>
      <c r="S902" s="222"/>
      <c r="T902" s="222"/>
      <c r="U902" s="222"/>
      <c r="V902" s="222"/>
      <c r="W902" s="222"/>
      <c r="X902" s="106">
        <v>2000</v>
      </c>
      <c r="Y902" s="106"/>
      <c r="Z902" s="106"/>
      <c r="AA902" s="106"/>
      <c r="AB902" s="106"/>
      <c r="AC902" s="107"/>
      <c r="AD902" s="106">
        <v>1415.01</v>
      </c>
      <c r="AE902" s="106"/>
      <c r="AF902" s="106"/>
      <c r="AG902" s="106"/>
      <c r="AH902" s="106"/>
      <c r="AI902" s="107"/>
      <c r="AJ902" s="88">
        <f t="shared" si="36"/>
        <v>70.750500000000002</v>
      </c>
      <c r="AK902" s="89"/>
    </row>
    <row r="903" spans="1:37" ht="20.100000000000001" customHeight="1" x14ac:dyDescent="0.25">
      <c r="A903" s="142"/>
      <c r="B903" s="143"/>
      <c r="C903" s="147"/>
      <c r="D903" s="147"/>
      <c r="E903" s="101">
        <v>414</v>
      </c>
      <c r="F903" s="101"/>
      <c r="G903" s="103" t="s">
        <v>48</v>
      </c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83">
        <f>SUM(X904:X908)</f>
        <v>34300</v>
      </c>
      <c r="Y903" s="84"/>
      <c r="Z903" s="84"/>
      <c r="AA903" s="84"/>
      <c r="AB903" s="84"/>
      <c r="AC903" s="85"/>
      <c r="AD903" s="83">
        <f>SUM(AD904:AD908)</f>
        <v>29776.84</v>
      </c>
      <c r="AE903" s="84"/>
      <c r="AF903" s="84"/>
      <c r="AG903" s="84"/>
      <c r="AH903" s="84"/>
      <c r="AI903" s="85"/>
      <c r="AJ903" s="86">
        <f t="shared" si="36"/>
        <v>86.812944606413993</v>
      </c>
      <c r="AK903" s="87"/>
    </row>
    <row r="904" spans="1:37" ht="20.100000000000001" customHeight="1" x14ac:dyDescent="0.25">
      <c r="A904" s="144"/>
      <c r="B904" s="141"/>
      <c r="C904" s="140">
        <v>860</v>
      </c>
      <c r="D904" s="140"/>
      <c r="E904" s="162"/>
      <c r="F904" s="162"/>
      <c r="G904" s="141">
        <v>4141</v>
      </c>
      <c r="H904" s="141"/>
      <c r="I904" s="141"/>
      <c r="J904" s="120" t="s">
        <v>49</v>
      </c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1">
        <v>1500</v>
      </c>
      <c r="Y904" s="121"/>
      <c r="Z904" s="121"/>
      <c r="AA904" s="121"/>
      <c r="AB904" s="121"/>
      <c r="AC904" s="122"/>
      <c r="AD904" s="121">
        <v>1042.7</v>
      </c>
      <c r="AE904" s="121"/>
      <c r="AF904" s="121"/>
      <c r="AG904" s="121"/>
      <c r="AH904" s="121"/>
      <c r="AI904" s="122"/>
      <c r="AJ904" s="88">
        <f t="shared" si="36"/>
        <v>69.513333333333335</v>
      </c>
      <c r="AK904" s="89"/>
    </row>
    <row r="905" spans="1:37" ht="20.100000000000001" customHeight="1" x14ac:dyDescent="0.25">
      <c r="A905" s="144"/>
      <c r="B905" s="141"/>
      <c r="C905" s="140">
        <v>460</v>
      </c>
      <c r="D905" s="140"/>
      <c r="E905" s="162"/>
      <c r="F905" s="162"/>
      <c r="G905" s="141">
        <v>4143</v>
      </c>
      <c r="H905" s="141"/>
      <c r="I905" s="141"/>
      <c r="J905" s="120" t="s">
        <v>51</v>
      </c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1">
        <v>2800</v>
      </c>
      <c r="Y905" s="121"/>
      <c r="Z905" s="121"/>
      <c r="AA905" s="121"/>
      <c r="AB905" s="121"/>
      <c r="AC905" s="122"/>
      <c r="AD905" s="121">
        <v>1936.64</v>
      </c>
      <c r="AE905" s="121"/>
      <c r="AF905" s="121"/>
      <c r="AG905" s="121"/>
      <c r="AH905" s="121"/>
      <c r="AI905" s="122"/>
      <c r="AJ905" s="88">
        <f t="shared" si="36"/>
        <v>69.165714285714287</v>
      </c>
      <c r="AK905" s="89"/>
    </row>
    <row r="906" spans="1:37" ht="20.100000000000001" customHeight="1" x14ac:dyDescent="0.25">
      <c r="A906" s="145"/>
      <c r="B906" s="139"/>
      <c r="C906" s="316">
        <v>111</v>
      </c>
      <c r="D906" s="316"/>
      <c r="E906" s="102"/>
      <c r="F906" s="102"/>
      <c r="G906" s="225">
        <v>4146</v>
      </c>
      <c r="H906" s="225"/>
      <c r="I906" s="225"/>
      <c r="J906" s="226" t="s">
        <v>53</v>
      </c>
      <c r="K906" s="226"/>
      <c r="L906" s="226"/>
      <c r="M906" s="226"/>
      <c r="N906" s="226"/>
      <c r="O906" s="226"/>
      <c r="P906" s="226"/>
      <c r="Q906" s="226"/>
      <c r="R906" s="226"/>
      <c r="S906" s="226"/>
      <c r="T906" s="226"/>
      <c r="U906" s="226"/>
      <c r="V906" s="226"/>
      <c r="W906" s="226"/>
      <c r="X906" s="285">
        <v>3000</v>
      </c>
      <c r="Y906" s="285"/>
      <c r="Z906" s="285"/>
      <c r="AA906" s="285"/>
      <c r="AB906" s="285"/>
      <c r="AC906" s="286"/>
      <c r="AD906" s="285">
        <v>3000</v>
      </c>
      <c r="AE906" s="285"/>
      <c r="AF906" s="285"/>
      <c r="AG906" s="285"/>
      <c r="AH906" s="285"/>
      <c r="AI906" s="286"/>
      <c r="AJ906" s="88">
        <f t="shared" ref="AJ906" si="37">AD906/X906*100</f>
        <v>100</v>
      </c>
      <c r="AK906" s="89"/>
    </row>
    <row r="907" spans="1:37" ht="20.100000000000001" customHeight="1" x14ac:dyDescent="0.25">
      <c r="A907" s="145"/>
      <c r="B907" s="139"/>
      <c r="C907" s="316">
        <v>860</v>
      </c>
      <c r="D907" s="316"/>
      <c r="E907" s="102"/>
      <c r="F907" s="102"/>
      <c r="G907" s="225">
        <v>4148</v>
      </c>
      <c r="H907" s="225"/>
      <c r="I907" s="225"/>
      <c r="J907" s="226" t="s">
        <v>55</v>
      </c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85">
        <v>2000</v>
      </c>
      <c r="Y907" s="285"/>
      <c r="Z907" s="285"/>
      <c r="AA907" s="285"/>
      <c r="AB907" s="285"/>
      <c r="AC907" s="286"/>
      <c r="AD907" s="285">
        <v>360</v>
      </c>
      <c r="AE907" s="285"/>
      <c r="AF907" s="285"/>
      <c r="AG907" s="285"/>
      <c r="AH907" s="285"/>
      <c r="AI907" s="286"/>
      <c r="AJ907" s="88">
        <f t="shared" si="36"/>
        <v>18</v>
      </c>
      <c r="AK907" s="89"/>
    </row>
    <row r="908" spans="1:37" ht="20.100000000000001" customHeight="1" x14ac:dyDescent="0.25">
      <c r="A908" s="146"/>
      <c r="B908" s="138"/>
      <c r="C908" s="137">
        <v>860</v>
      </c>
      <c r="D908" s="137"/>
      <c r="E908" s="163"/>
      <c r="F908" s="163"/>
      <c r="G908" s="138">
        <v>4149</v>
      </c>
      <c r="H908" s="138"/>
      <c r="I908" s="138"/>
      <c r="J908" s="105" t="s">
        <v>56</v>
      </c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6">
        <v>25000</v>
      </c>
      <c r="Y908" s="106"/>
      <c r="Z908" s="106"/>
      <c r="AA908" s="106"/>
      <c r="AB908" s="106"/>
      <c r="AC908" s="107"/>
      <c r="AD908" s="106">
        <v>23437.5</v>
      </c>
      <c r="AE908" s="106"/>
      <c r="AF908" s="106"/>
      <c r="AG908" s="106"/>
      <c r="AH908" s="106"/>
      <c r="AI908" s="107"/>
      <c r="AJ908" s="88">
        <f t="shared" si="36"/>
        <v>93.75</v>
      </c>
      <c r="AK908" s="89"/>
    </row>
    <row r="909" spans="1:37" ht="20.100000000000001" customHeight="1" x14ac:dyDescent="0.25">
      <c r="A909" s="142"/>
      <c r="B909" s="143"/>
      <c r="C909" s="147"/>
      <c r="D909" s="147"/>
      <c r="E909" s="101">
        <v>419</v>
      </c>
      <c r="F909" s="101"/>
      <c r="G909" s="236" t="s">
        <v>65</v>
      </c>
      <c r="H909" s="237"/>
      <c r="I909" s="237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8"/>
      <c r="X909" s="83">
        <f>X910+X911+X912</f>
        <v>40700</v>
      </c>
      <c r="Y909" s="84"/>
      <c r="Z909" s="84"/>
      <c r="AA909" s="84"/>
      <c r="AB909" s="84"/>
      <c r="AC909" s="85"/>
      <c r="AD909" s="83">
        <f>AD910+AD911+AD912</f>
        <v>43004.05</v>
      </c>
      <c r="AE909" s="84"/>
      <c r="AF909" s="84"/>
      <c r="AG909" s="84"/>
      <c r="AH909" s="84"/>
      <c r="AI909" s="85"/>
      <c r="AJ909" s="86">
        <f t="shared" si="36"/>
        <v>105.66105651105653</v>
      </c>
      <c r="AK909" s="87"/>
    </row>
    <row r="910" spans="1:37" ht="20.100000000000001" customHeight="1" x14ac:dyDescent="0.25">
      <c r="A910" s="464"/>
      <c r="B910" s="239"/>
      <c r="C910" s="92">
        <v>860</v>
      </c>
      <c r="D910" s="93"/>
      <c r="E910" s="444"/>
      <c r="F910" s="444"/>
      <c r="G910" s="229">
        <v>4191</v>
      </c>
      <c r="H910" s="230"/>
      <c r="I910" s="230"/>
      <c r="J910" s="95" t="s">
        <v>154</v>
      </c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6"/>
      <c r="X910" s="97">
        <v>25700</v>
      </c>
      <c r="Y910" s="98"/>
      <c r="Z910" s="98"/>
      <c r="AA910" s="98"/>
      <c r="AB910" s="98"/>
      <c r="AC910" s="99"/>
      <c r="AD910" s="100">
        <v>29532.38</v>
      </c>
      <c r="AE910" s="98"/>
      <c r="AF910" s="98"/>
      <c r="AG910" s="98"/>
      <c r="AH910" s="98"/>
      <c r="AI910" s="99"/>
      <c r="AJ910" s="287">
        <f>AD910/X910*100</f>
        <v>114.91198443579766</v>
      </c>
      <c r="AK910" s="288"/>
    </row>
    <row r="911" spans="1:37" ht="20.100000000000001" customHeight="1" x14ac:dyDescent="0.25">
      <c r="A911" s="464"/>
      <c r="B911" s="239"/>
      <c r="C911" s="290">
        <v>133</v>
      </c>
      <c r="D911" s="290"/>
      <c r="E911" s="444"/>
      <c r="F911" s="444"/>
      <c r="G911" s="141">
        <v>4193</v>
      </c>
      <c r="H911" s="141"/>
      <c r="I911" s="141"/>
      <c r="J911" s="120" t="s">
        <v>66</v>
      </c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1">
        <v>3000</v>
      </c>
      <c r="Y911" s="121"/>
      <c r="Z911" s="121"/>
      <c r="AA911" s="121"/>
      <c r="AB911" s="121"/>
      <c r="AC911" s="122"/>
      <c r="AD911" s="121">
        <v>3000</v>
      </c>
      <c r="AE911" s="121"/>
      <c r="AF911" s="121"/>
      <c r="AG911" s="121"/>
      <c r="AH911" s="121"/>
      <c r="AI911" s="122"/>
      <c r="AJ911" s="88">
        <f t="shared" ref="AJ911" si="38">AD911/X911*100</f>
        <v>100</v>
      </c>
      <c r="AK911" s="89"/>
    </row>
    <row r="912" spans="1:37" ht="20.100000000000001" customHeight="1" x14ac:dyDescent="0.25">
      <c r="A912" s="144"/>
      <c r="B912" s="141"/>
      <c r="C912" s="140">
        <v>860</v>
      </c>
      <c r="D912" s="140"/>
      <c r="E912" s="162"/>
      <c r="F912" s="162"/>
      <c r="G912" s="141">
        <v>4196</v>
      </c>
      <c r="H912" s="141"/>
      <c r="I912" s="141"/>
      <c r="J912" s="120" t="s">
        <v>68</v>
      </c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1">
        <v>12000</v>
      </c>
      <c r="Y912" s="121"/>
      <c r="Z912" s="121"/>
      <c r="AA912" s="121"/>
      <c r="AB912" s="121"/>
      <c r="AC912" s="122"/>
      <c r="AD912" s="121">
        <v>10471.67</v>
      </c>
      <c r="AE912" s="121"/>
      <c r="AF912" s="121"/>
      <c r="AG912" s="121"/>
      <c r="AH912" s="121"/>
      <c r="AI912" s="122"/>
      <c r="AJ912" s="88">
        <f t="shared" si="36"/>
        <v>87.26391666666666</v>
      </c>
      <c r="AK912" s="89"/>
    </row>
    <row r="913" spans="1:37" ht="39.950000000000003" customHeight="1" x14ac:dyDescent="0.25">
      <c r="A913" s="142"/>
      <c r="B913" s="143"/>
      <c r="C913" s="147"/>
      <c r="D913" s="147"/>
      <c r="E913" s="101">
        <v>431</v>
      </c>
      <c r="F913" s="101"/>
      <c r="G913" s="236" t="s">
        <v>69</v>
      </c>
      <c r="H913" s="237"/>
      <c r="I913" s="237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8"/>
      <c r="X913" s="83">
        <f>X914</f>
        <v>7000</v>
      </c>
      <c r="Y913" s="84"/>
      <c r="Z913" s="84"/>
      <c r="AA913" s="84"/>
      <c r="AB913" s="84"/>
      <c r="AC913" s="85"/>
      <c r="AD913" s="83">
        <f>AD914</f>
        <v>7070</v>
      </c>
      <c r="AE913" s="84"/>
      <c r="AF913" s="84"/>
      <c r="AG913" s="84"/>
      <c r="AH913" s="84"/>
      <c r="AI913" s="85"/>
      <c r="AJ913" s="86">
        <f t="shared" si="36"/>
        <v>101</v>
      </c>
      <c r="AK913" s="87"/>
    </row>
    <row r="914" spans="1:37" ht="20.100000000000001" customHeight="1" x14ac:dyDescent="0.25">
      <c r="A914" s="144"/>
      <c r="B914" s="141"/>
      <c r="C914" s="140">
        <v>860</v>
      </c>
      <c r="D914" s="140"/>
      <c r="E914" s="162"/>
      <c r="F914" s="162"/>
      <c r="G914" s="141">
        <v>4318</v>
      </c>
      <c r="H914" s="141"/>
      <c r="I914" s="141"/>
      <c r="J914" s="120" t="s">
        <v>74</v>
      </c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1">
        <v>7000</v>
      </c>
      <c r="Y914" s="121"/>
      <c r="Z914" s="121"/>
      <c r="AA914" s="121"/>
      <c r="AB914" s="121"/>
      <c r="AC914" s="122"/>
      <c r="AD914" s="121">
        <v>7070</v>
      </c>
      <c r="AE914" s="121"/>
      <c r="AF914" s="121"/>
      <c r="AG914" s="121"/>
      <c r="AH914" s="121"/>
      <c r="AI914" s="122"/>
      <c r="AJ914" s="88">
        <f t="shared" si="36"/>
        <v>101</v>
      </c>
      <c r="AK914" s="89"/>
    </row>
    <row r="915" spans="1:37" ht="20.100000000000001" customHeight="1" x14ac:dyDescent="0.25">
      <c r="A915" s="200">
        <v>17</v>
      </c>
      <c r="B915" s="201"/>
      <c r="C915" s="204" t="s">
        <v>94</v>
      </c>
      <c r="D915" s="204"/>
      <c r="E915" s="204"/>
      <c r="F915" s="204"/>
      <c r="G915" s="204"/>
      <c r="H915" s="204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148">
        <f>X890+X896+X899+X903+X909+X913</f>
        <v>450800</v>
      </c>
      <c r="Y915" s="149"/>
      <c r="Z915" s="149"/>
      <c r="AA915" s="149"/>
      <c r="AB915" s="149"/>
      <c r="AC915" s="150"/>
      <c r="AD915" s="148">
        <f>AD890+AD896+AD899+AD903+AD909+AD913</f>
        <v>427302.37</v>
      </c>
      <c r="AE915" s="149"/>
      <c r="AF915" s="149"/>
      <c r="AG915" s="149"/>
      <c r="AH915" s="149"/>
      <c r="AI915" s="150"/>
      <c r="AJ915" s="154">
        <f>AD915/X915*100</f>
        <v>94.787570984915703</v>
      </c>
      <c r="AK915" s="155"/>
    </row>
    <row r="916" spans="1:37" ht="20.100000000000001" customHeight="1" x14ac:dyDescent="0.25">
      <c r="A916" s="202"/>
      <c r="B916" s="203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151"/>
      <c r="Y916" s="152"/>
      <c r="Z916" s="152"/>
      <c r="AA916" s="152"/>
      <c r="AB916" s="152"/>
      <c r="AC916" s="153"/>
      <c r="AD916" s="151"/>
      <c r="AE916" s="152"/>
      <c r="AF916" s="152"/>
      <c r="AG916" s="152"/>
      <c r="AH916" s="152"/>
      <c r="AI916" s="153"/>
      <c r="AJ916" s="156" t="e">
        <f t="shared" si="36"/>
        <v>#DIV/0!</v>
      </c>
      <c r="AK916" s="157"/>
    </row>
    <row r="917" spans="1:37" ht="20.100000000000001" customHeight="1" x14ac:dyDescent="0.25"/>
    <row r="918" spans="1:37" ht="20.100000000000001" customHeight="1" x14ac:dyDescent="0.25"/>
    <row r="919" spans="1:37" ht="20.100000000000001" customHeight="1" x14ac:dyDescent="0.25"/>
    <row r="920" spans="1:37" ht="20.100000000000001" customHeight="1" x14ac:dyDescent="0.25"/>
    <row r="921" spans="1:37" ht="20.100000000000001" customHeight="1" x14ac:dyDescent="0.25"/>
    <row r="922" spans="1:37" ht="20.100000000000001" customHeight="1" x14ac:dyDescent="0.25"/>
    <row r="923" spans="1:37" ht="20.100000000000001" customHeight="1" x14ac:dyDescent="0.25"/>
    <row r="924" spans="1:37" ht="20.100000000000001" customHeight="1" x14ac:dyDescent="0.25"/>
    <row r="925" spans="1:37" ht="20.100000000000001" customHeight="1" x14ac:dyDescent="0.25"/>
    <row r="926" spans="1:37" ht="20.100000000000001" customHeight="1" x14ac:dyDescent="0.25"/>
    <row r="927" spans="1:37" ht="20.100000000000001" customHeight="1" x14ac:dyDescent="0.25"/>
    <row r="928" spans="1:37" ht="20.100000000000001" customHeight="1" x14ac:dyDescent="0.25"/>
    <row r="929" spans="1:37" ht="20.100000000000001" customHeight="1" x14ac:dyDescent="0.25"/>
    <row r="930" spans="1:37" ht="20.100000000000001" customHeight="1" x14ac:dyDescent="0.25"/>
    <row r="931" spans="1:37" ht="20.100000000000001" customHeight="1" x14ac:dyDescent="0.25">
      <c r="A931" s="196" t="s">
        <v>89</v>
      </c>
      <c r="B931" s="197"/>
      <c r="C931" s="197" t="s">
        <v>90</v>
      </c>
      <c r="D931" s="197"/>
      <c r="E931" s="164" t="s">
        <v>91</v>
      </c>
      <c r="F931" s="164"/>
      <c r="G931" s="197" t="s">
        <v>91</v>
      </c>
      <c r="H931" s="197"/>
      <c r="I931" s="197" t="s">
        <v>92</v>
      </c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 t="s">
        <v>201</v>
      </c>
      <c r="Y931" s="197"/>
      <c r="Z931" s="197"/>
      <c r="AA931" s="197"/>
      <c r="AB931" s="197"/>
      <c r="AC931" s="206"/>
      <c r="AD931" s="197" t="s">
        <v>200</v>
      </c>
      <c r="AE931" s="197"/>
      <c r="AF931" s="197"/>
      <c r="AG931" s="197"/>
      <c r="AH931" s="197"/>
      <c r="AI931" s="206"/>
      <c r="AJ931" s="158" t="s">
        <v>122</v>
      </c>
      <c r="AK931" s="159"/>
    </row>
    <row r="932" spans="1:37" ht="20.100000000000001" customHeight="1" x14ac:dyDescent="0.25">
      <c r="A932" s="198"/>
      <c r="B932" s="199"/>
      <c r="C932" s="199"/>
      <c r="D932" s="199"/>
      <c r="E932" s="165"/>
      <c r="F932" s="165"/>
      <c r="G932" s="199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  <c r="T932" s="199"/>
      <c r="U932" s="199"/>
      <c r="V932" s="199"/>
      <c r="W932" s="199"/>
      <c r="X932" s="199"/>
      <c r="Y932" s="199"/>
      <c r="Z932" s="199"/>
      <c r="AA932" s="199"/>
      <c r="AB932" s="199"/>
      <c r="AC932" s="207"/>
      <c r="AD932" s="199"/>
      <c r="AE932" s="199"/>
      <c r="AF932" s="199"/>
      <c r="AG932" s="199"/>
      <c r="AH932" s="199"/>
      <c r="AI932" s="207"/>
      <c r="AJ932" s="160"/>
      <c r="AK932" s="161"/>
    </row>
    <row r="933" spans="1:37" ht="20.100000000000001" customHeight="1" x14ac:dyDescent="0.25">
      <c r="A933" s="166">
        <v>18</v>
      </c>
      <c r="B933" s="167"/>
      <c r="C933" s="187" t="s">
        <v>110</v>
      </c>
      <c r="D933" s="188"/>
      <c r="E933" s="188"/>
      <c r="F933" s="188"/>
      <c r="G933" s="188"/>
      <c r="H933" s="188"/>
      <c r="I933" s="188"/>
      <c r="J933" s="188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  <c r="Z933" s="188"/>
      <c r="AA933" s="188"/>
      <c r="AB933" s="188"/>
      <c r="AC933" s="188"/>
      <c r="AD933" s="188"/>
      <c r="AE933" s="188"/>
      <c r="AF933" s="188"/>
      <c r="AG933" s="188"/>
      <c r="AH933" s="188"/>
      <c r="AI933" s="188"/>
      <c r="AJ933" s="188"/>
      <c r="AK933" s="189"/>
    </row>
    <row r="934" spans="1:37" ht="20.100000000000001" customHeight="1" x14ac:dyDescent="0.25">
      <c r="A934" s="168"/>
      <c r="B934" s="169"/>
      <c r="C934" s="190"/>
      <c r="D934" s="191"/>
      <c r="E934" s="191"/>
      <c r="F934" s="191"/>
      <c r="G934" s="191"/>
      <c r="H934" s="191"/>
      <c r="I934" s="191"/>
      <c r="J934" s="191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1"/>
      <c r="AF934" s="191"/>
      <c r="AG934" s="191"/>
      <c r="AH934" s="191"/>
      <c r="AI934" s="191"/>
      <c r="AJ934" s="191"/>
      <c r="AK934" s="192"/>
    </row>
    <row r="935" spans="1:37" ht="20.100000000000001" customHeight="1" x14ac:dyDescent="0.25">
      <c r="A935" s="142"/>
      <c r="B935" s="143"/>
      <c r="C935" s="147"/>
      <c r="D935" s="147"/>
      <c r="E935" s="101">
        <v>411</v>
      </c>
      <c r="F935" s="101"/>
      <c r="G935" s="170" t="s">
        <v>32</v>
      </c>
      <c r="H935" s="170"/>
      <c r="I935" s="170"/>
      <c r="J935" s="170"/>
      <c r="K935" s="170"/>
      <c r="L935" s="170"/>
      <c r="M935" s="170"/>
      <c r="N935" s="170"/>
      <c r="O935" s="170"/>
      <c r="P935" s="170"/>
      <c r="Q935" s="170"/>
      <c r="R935" s="170"/>
      <c r="S935" s="170"/>
      <c r="T935" s="170"/>
      <c r="U935" s="170"/>
      <c r="V935" s="170"/>
      <c r="W935" s="170"/>
      <c r="X935" s="83">
        <f>SUM(X936:X940)</f>
        <v>574000</v>
      </c>
      <c r="Y935" s="84"/>
      <c r="Z935" s="84"/>
      <c r="AA935" s="84"/>
      <c r="AB935" s="84"/>
      <c r="AC935" s="85"/>
      <c r="AD935" s="83">
        <f>SUM(AD936:AD940)</f>
        <v>565226.63</v>
      </c>
      <c r="AE935" s="84"/>
      <c r="AF935" s="84"/>
      <c r="AG935" s="84"/>
      <c r="AH935" s="84"/>
      <c r="AI935" s="85"/>
      <c r="AJ935" s="86">
        <f t="shared" ref="AJ935:AJ962" si="39">AD935/X935*100</f>
        <v>98.471538327526133</v>
      </c>
      <c r="AK935" s="87"/>
    </row>
    <row r="936" spans="1:37" ht="20.100000000000001" customHeight="1" x14ac:dyDescent="0.25">
      <c r="A936" s="144"/>
      <c r="B936" s="141"/>
      <c r="C936" s="140">
        <v>860</v>
      </c>
      <c r="D936" s="140"/>
      <c r="E936" s="162"/>
      <c r="F936" s="162"/>
      <c r="G936" s="141">
        <v>4111</v>
      </c>
      <c r="H936" s="141"/>
      <c r="I936" s="141"/>
      <c r="J936" s="120" t="s">
        <v>33</v>
      </c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1">
        <v>342000</v>
      </c>
      <c r="Y936" s="121"/>
      <c r="Z936" s="121"/>
      <c r="AA936" s="121"/>
      <c r="AB936" s="121"/>
      <c r="AC936" s="122"/>
      <c r="AD936" s="121">
        <v>341479.88</v>
      </c>
      <c r="AE936" s="121"/>
      <c r="AF936" s="121"/>
      <c r="AG936" s="121"/>
      <c r="AH936" s="121"/>
      <c r="AI936" s="122"/>
      <c r="AJ936" s="88">
        <f t="shared" si="39"/>
        <v>99.847918128654968</v>
      </c>
      <c r="AK936" s="89"/>
    </row>
    <row r="937" spans="1:37" ht="20.100000000000001" customHeight="1" x14ac:dyDescent="0.25">
      <c r="A937" s="144"/>
      <c r="B937" s="141"/>
      <c r="C937" s="140">
        <v>860</v>
      </c>
      <c r="D937" s="140"/>
      <c r="E937" s="162"/>
      <c r="F937" s="162"/>
      <c r="G937" s="141">
        <v>4112</v>
      </c>
      <c r="H937" s="141"/>
      <c r="I937" s="141"/>
      <c r="J937" s="208" t="s">
        <v>34</v>
      </c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121">
        <v>48400</v>
      </c>
      <c r="Y937" s="121"/>
      <c r="Z937" s="121"/>
      <c r="AA937" s="121"/>
      <c r="AB937" s="121"/>
      <c r="AC937" s="122"/>
      <c r="AD937" s="121">
        <v>45872.09</v>
      </c>
      <c r="AE937" s="121"/>
      <c r="AF937" s="121"/>
      <c r="AG937" s="121"/>
      <c r="AH937" s="121"/>
      <c r="AI937" s="122"/>
      <c r="AJ937" s="88">
        <f t="shared" si="39"/>
        <v>94.777045454545444</v>
      </c>
      <c r="AK937" s="89"/>
    </row>
    <row r="938" spans="1:37" ht="20.100000000000001" customHeight="1" x14ac:dyDescent="0.25">
      <c r="A938" s="144"/>
      <c r="B938" s="141"/>
      <c r="C938" s="140">
        <v>860</v>
      </c>
      <c r="D938" s="140"/>
      <c r="E938" s="162"/>
      <c r="F938" s="162"/>
      <c r="G938" s="141">
        <v>4113</v>
      </c>
      <c r="H938" s="141"/>
      <c r="I938" s="141"/>
      <c r="J938" s="120" t="s">
        <v>35</v>
      </c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1">
        <v>126800</v>
      </c>
      <c r="Y938" s="121"/>
      <c r="Z938" s="121"/>
      <c r="AA938" s="121"/>
      <c r="AB938" s="121"/>
      <c r="AC938" s="122"/>
      <c r="AD938" s="121">
        <v>122334.82</v>
      </c>
      <c r="AE938" s="121"/>
      <c r="AF938" s="121"/>
      <c r="AG938" s="121"/>
      <c r="AH938" s="121"/>
      <c r="AI938" s="122"/>
      <c r="AJ938" s="88">
        <f t="shared" si="39"/>
        <v>96.478564668769721</v>
      </c>
      <c r="AK938" s="89"/>
    </row>
    <row r="939" spans="1:37" ht="20.100000000000001" customHeight="1" x14ac:dyDescent="0.25">
      <c r="A939" s="144"/>
      <c r="B939" s="141"/>
      <c r="C939" s="140">
        <v>860</v>
      </c>
      <c r="D939" s="140"/>
      <c r="E939" s="162"/>
      <c r="F939" s="162"/>
      <c r="G939" s="141">
        <v>4114</v>
      </c>
      <c r="H939" s="141"/>
      <c r="I939" s="141"/>
      <c r="J939" s="120" t="s">
        <v>36</v>
      </c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1">
        <v>49500</v>
      </c>
      <c r="Y939" s="121"/>
      <c r="Z939" s="121"/>
      <c r="AA939" s="121"/>
      <c r="AB939" s="121"/>
      <c r="AC939" s="122"/>
      <c r="AD939" s="121">
        <v>48627.23</v>
      </c>
      <c r="AE939" s="121"/>
      <c r="AF939" s="121"/>
      <c r="AG939" s="121"/>
      <c r="AH939" s="121"/>
      <c r="AI939" s="122"/>
      <c r="AJ939" s="88">
        <f t="shared" si="39"/>
        <v>98.236828282828299</v>
      </c>
      <c r="AK939" s="89"/>
    </row>
    <row r="940" spans="1:37" ht="20.100000000000001" customHeight="1" x14ac:dyDescent="0.25">
      <c r="A940" s="146"/>
      <c r="B940" s="138"/>
      <c r="C940" s="137">
        <v>860</v>
      </c>
      <c r="D940" s="137"/>
      <c r="E940" s="163"/>
      <c r="F940" s="163"/>
      <c r="G940" s="138">
        <v>4115</v>
      </c>
      <c r="H940" s="138"/>
      <c r="I940" s="138"/>
      <c r="J940" s="105" t="s">
        <v>37</v>
      </c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6">
        <v>7300</v>
      </c>
      <c r="Y940" s="106"/>
      <c r="Z940" s="106"/>
      <c r="AA940" s="106"/>
      <c r="AB940" s="106"/>
      <c r="AC940" s="107"/>
      <c r="AD940" s="106">
        <v>6912.61</v>
      </c>
      <c r="AE940" s="106"/>
      <c r="AF940" s="106"/>
      <c r="AG940" s="106"/>
      <c r="AH940" s="106"/>
      <c r="AI940" s="107"/>
      <c r="AJ940" s="88">
        <f t="shared" si="39"/>
        <v>94.693287671232866</v>
      </c>
      <c r="AK940" s="89"/>
    </row>
    <row r="941" spans="1:37" ht="20.100000000000001" customHeight="1" x14ac:dyDescent="0.25">
      <c r="A941" s="142"/>
      <c r="B941" s="143"/>
      <c r="C941" s="147"/>
      <c r="D941" s="147"/>
      <c r="E941" s="101">
        <v>412</v>
      </c>
      <c r="F941" s="101"/>
      <c r="G941" s="103" t="s">
        <v>38</v>
      </c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83">
        <f>SUM(X942:X943)</f>
        <v>34800</v>
      </c>
      <c r="Y941" s="84"/>
      <c r="Z941" s="84"/>
      <c r="AA941" s="84"/>
      <c r="AB941" s="84"/>
      <c r="AC941" s="85"/>
      <c r="AD941" s="83">
        <f>SUM(AD942:AD943)</f>
        <v>32720.97</v>
      </c>
      <c r="AE941" s="84"/>
      <c r="AF941" s="84"/>
      <c r="AG941" s="84"/>
      <c r="AH941" s="84"/>
      <c r="AI941" s="85"/>
      <c r="AJ941" s="86">
        <f t="shared" si="39"/>
        <v>94.025775862068969</v>
      </c>
      <c r="AK941" s="87"/>
    </row>
    <row r="942" spans="1:37" s="42" customFormat="1" ht="20.100000000000001" customHeight="1" x14ac:dyDescent="0.25">
      <c r="A942" s="144"/>
      <c r="B942" s="141"/>
      <c r="C942" s="140">
        <v>860</v>
      </c>
      <c r="D942" s="140"/>
      <c r="E942" s="162"/>
      <c r="F942" s="162"/>
      <c r="G942" s="141">
        <v>4123</v>
      </c>
      <c r="H942" s="141"/>
      <c r="I942" s="141"/>
      <c r="J942" s="120" t="s">
        <v>39</v>
      </c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1">
        <v>26200</v>
      </c>
      <c r="Y942" s="121"/>
      <c r="Z942" s="121"/>
      <c r="AA942" s="121"/>
      <c r="AB942" s="121"/>
      <c r="AC942" s="122"/>
      <c r="AD942" s="121">
        <v>25782.91</v>
      </c>
      <c r="AE942" s="121"/>
      <c r="AF942" s="121"/>
      <c r="AG942" s="121"/>
      <c r="AH942" s="121"/>
      <c r="AI942" s="122"/>
      <c r="AJ942" s="88">
        <f t="shared" si="39"/>
        <v>98.40805343511451</v>
      </c>
      <c r="AK942" s="89"/>
    </row>
    <row r="943" spans="1:37" ht="20.100000000000001" customHeight="1" x14ac:dyDescent="0.25">
      <c r="A943" s="146"/>
      <c r="B943" s="138"/>
      <c r="C943" s="137">
        <v>860</v>
      </c>
      <c r="D943" s="137"/>
      <c r="E943" s="163"/>
      <c r="F943" s="163"/>
      <c r="G943" s="138">
        <v>4127</v>
      </c>
      <c r="H943" s="138"/>
      <c r="I943" s="138"/>
      <c r="J943" s="222" t="s">
        <v>42</v>
      </c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106">
        <v>8600</v>
      </c>
      <c r="Y943" s="106"/>
      <c r="Z943" s="106"/>
      <c r="AA943" s="106"/>
      <c r="AB943" s="106"/>
      <c r="AC943" s="107"/>
      <c r="AD943" s="106">
        <v>6938.06</v>
      </c>
      <c r="AE943" s="106"/>
      <c r="AF943" s="106"/>
      <c r="AG943" s="106"/>
      <c r="AH943" s="106"/>
      <c r="AI943" s="107"/>
      <c r="AJ943" s="88">
        <f t="shared" si="39"/>
        <v>80.675116279069769</v>
      </c>
      <c r="AK943" s="89"/>
    </row>
    <row r="944" spans="1:37" ht="20.100000000000001" customHeight="1" x14ac:dyDescent="0.25">
      <c r="A944" s="142"/>
      <c r="B944" s="143"/>
      <c r="C944" s="147"/>
      <c r="D944" s="147"/>
      <c r="E944" s="101">
        <v>413</v>
      </c>
      <c r="F944" s="101"/>
      <c r="G944" s="103" t="s">
        <v>43</v>
      </c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83">
        <f>SUM(X945:X946)</f>
        <v>59000</v>
      </c>
      <c r="Y944" s="84"/>
      <c r="Z944" s="84"/>
      <c r="AA944" s="84"/>
      <c r="AB944" s="84"/>
      <c r="AC944" s="85"/>
      <c r="AD944" s="83">
        <f>SUM(AD945:AD946)</f>
        <v>58052.480000000003</v>
      </c>
      <c r="AE944" s="84"/>
      <c r="AF944" s="84"/>
      <c r="AG944" s="84"/>
      <c r="AH944" s="84"/>
      <c r="AI944" s="85"/>
      <c r="AJ944" s="86">
        <f t="shared" si="39"/>
        <v>98.394033898305082</v>
      </c>
      <c r="AK944" s="87"/>
    </row>
    <row r="945" spans="1:37" ht="20.100000000000001" customHeight="1" x14ac:dyDescent="0.25">
      <c r="A945" s="464"/>
      <c r="B945" s="239"/>
      <c r="C945" s="140">
        <v>860</v>
      </c>
      <c r="D945" s="140"/>
      <c r="E945" s="444"/>
      <c r="F945" s="444"/>
      <c r="G945" s="141">
        <v>4131</v>
      </c>
      <c r="H945" s="141"/>
      <c r="I945" s="141"/>
      <c r="J945" s="120" t="s">
        <v>44</v>
      </c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1">
        <v>6000</v>
      </c>
      <c r="Y945" s="121"/>
      <c r="Z945" s="121"/>
      <c r="AA945" s="121"/>
      <c r="AB945" s="121"/>
      <c r="AC945" s="122"/>
      <c r="AD945" s="121">
        <v>5245.51</v>
      </c>
      <c r="AE945" s="121"/>
      <c r="AF945" s="121"/>
      <c r="AG945" s="121"/>
      <c r="AH945" s="121"/>
      <c r="AI945" s="122"/>
      <c r="AJ945" s="88">
        <f t="shared" si="39"/>
        <v>87.425166666666669</v>
      </c>
      <c r="AK945" s="89"/>
    </row>
    <row r="946" spans="1:37" ht="20.100000000000001" customHeight="1" x14ac:dyDescent="0.25">
      <c r="A946" s="144"/>
      <c r="B946" s="141"/>
      <c r="C946" s="140">
        <v>860</v>
      </c>
      <c r="D946" s="140"/>
      <c r="E946" s="162"/>
      <c r="F946" s="162"/>
      <c r="G946" s="141">
        <v>4133</v>
      </c>
      <c r="H946" s="141"/>
      <c r="I946" s="141"/>
      <c r="J946" s="120" t="s">
        <v>45</v>
      </c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1">
        <v>53000</v>
      </c>
      <c r="Y946" s="121"/>
      <c r="Z946" s="121"/>
      <c r="AA946" s="121"/>
      <c r="AB946" s="121"/>
      <c r="AC946" s="122"/>
      <c r="AD946" s="121">
        <v>52806.97</v>
      </c>
      <c r="AE946" s="121"/>
      <c r="AF946" s="121"/>
      <c r="AG946" s="121"/>
      <c r="AH946" s="121"/>
      <c r="AI946" s="122"/>
      <c r="AJ946" s="88">
        <f t="shared" si="39"/>
        <v>99.635792452830202</v>
      </c>
      <c r="AK946" s="89"/>
    </row>
    <row r="947" spans="1:37" ht="20.100000000000001" customHeight="1" x14ac:dyDescent="0.25">
      <c r="A947" s="492"/>
      <c r="B947" s="493"/>
      <c r="C947" s="147"/>
      <c r="D947" s="147"/>
      <c r="E947" s="101">
        <v>414</v>
      </c>
      <c r="F947" s="101"/>
      <c r="G947" s="103" t="s">
        <v>48</v>
      </c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83">
        <f>SUM(X948:X952)</f>
        <v>127000</v>
      </c>
      <c r="Y947" s="84"/>
      <c r="Z947" s="84"/>
      <c r="AA947" s="84"/>
      <c r="AB947" s="84"/>
      <c r="AC947" s="85"/>
      <c r="AD947" s="83">
        <f>SUM(AD948:AD952)</f>
        <v>117807.23000000001</v>
      </c>
      <c r="AE947" s="84"/>
      <c r="AF947" s="84"/>
      <c r="AG947" s="84"/>
      <c r="AH947" s="84"/>
      <c r="AI947" s="85"/>
      <c r="AJ947" s="86">
        <f t="shared" si="39"/>
        <v>92.761598425196851</v>
      </c>
      <c r="AK947" s="87"/>
    </row>
    <row r="948" spans="1:37" ht="20.100000000000001" customHeight="1" x14ac:dyDescent="0.25">
      <c r="A948" s="492"/>
      <c r="B948" s="493"/>
      <c r="C948" s="140">
        <v>860</v>
      </c>
      <c r="D948" s="140"/>
      <c r="E948" s="162"/>
      <c r="F948" s="162"/>
      <c r="G948" s="141">
        <v>4141</v>
      </c>
      <c r="H948" s="141"/>
      <c r="I948" s="141"/>
      <c r="J948" s="120" t="s">
        <v>49</v>
      </c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1">
        <v>36000</v>
      </c>
      <c r="Y948" s="121"/>
      <c r="Z948" s="121"/>
      <c r="AA948" s="121"/>
      <c r="AB948" s="121"/>
      <c r="AC948" s="122"/>
      <c r="AD948" s="121">
        <v>47974.05</v>
      </c>
      <c r="AE948" s="121"/>
      <c r="AF948" s="121"/>
      <c r="AG948" s="121"/>
      <c r="AH948" s="121"/>
      <c r="AI948" s="122"/>
      <c r="AJ948" s="88">
        <f t="shared" si="39"/>
        <v>133.26124999999999</v>
      </c>
      <c r="AK948" s="89"/>
    </row>
    <row r="949" spans="1:37" ht="20.100000000000001" customHeight="1" x14ac:dyDescent="0.25">
      <c r="A949" s="492"/>
      <c r="B949" s="493"/>
      <c r="C949" s="92">
        <v>460</v>
      </c>
      <c r="D949" s="93"/>
      <c r="E949" s="162"/>
      <c r="F949" s="162"/>
      <c r="G949" s="229">
        <v>4143</v>
      </c>
      <c r="H949" s="230"/>
      <c r="I949" s="231"/>
      <c r="J949" s="494" t="s">
        <v>51</v>
      </c>
      <c r="K949" s="495"/>
      <c r="L949" s="495"/>
      <c r="M949" s="495"/>
      <c r="N949" s="495"/>
      <c r="O949" s="495"/>
      <c r="P949" s="495"/>
      <c r="Q949" s="495"/>
      <c r="R949" s="495"/>
      <c r="S949" s="495"/>
      <c r="T949" s="495"/>
      <c r="U949" s="495"/>
      <c r="V949" s="495"/>
      <c r="W949" s="496"/>
      <c r="X949" s="97">
        <v>5000</v>
      </c>
      <c r="Y949" s="98"/>
      <c r="Z949" s="98"/>
      <c r="AA949" s="98"/>
      <c r="AB949" s="98"/>
      <c r="AC949" s="99"/>
      <c r="AD949" s="100">
        <v>3806.7</v>
      </c>
      <c r="AE949" s="98"/>
      <c r="AF949" s="98"/>
      <c r="AG949" s="98"/>
      <c r="AH949" s="98"/>
      <c r="AI949" s="99"/>
      <c r="AJ949" s="88">
        <f>AD949/X949*100</f>
        <v>76.134</v>
      </c>
      <c r="AK949" s="89"/>
    </row>
    <row r="950" spans="1:37" ht="20.100000000000001" customHeight="1" x14ac:dyDescent="0.25">
      <c r="A950" s="492"/>
      <c r="B950" s="493"/>
      <c r="C950" s="140">
        <v>860</v>
      </c>
      <c r="D950" s="140"/>
      <c r="E950" s="162"/>
      <c r="F950" s="162"/>
      <c r="G950" s="141">
        <v>4145</v>
      </c>
      <c r="H950" s="141"/>
      <c r="I950" s="141"/>
      <c r="J950" s="120" t="s">
        <v>166</v>
      </c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1">
        <v>12000</v>
      </c>
      <c r="Y950" s="121"/>
      <c r="Z950" s="121"/>
      <c r="AA950" s="121"/>
      <c r="AB950" s="121"/>
      <c r="AC950" s="122"/>
      <c r="AD950" s="121">
        <v>2448.27</v>
      </c>
      <c r="AE950" s="121"/>
      <c r="AF950" s="121"/>
      <c r="AG950" s="121"/>
      <c r="AH950" s="121"/>
      <c r="AI950" s="122"/>
      <c r="AJ950" s="88">
        <f t="shared" si="39"/>
        <v>20.402249999999999</v>
      </c>
      <c r="AK950" s="89"/>
    </row>
    <row r="951" spans="1:37" ht="20.100000000000001" customHeight="1" x14ac:dyDescent="0.25">
      <c r="A951" s="492"/>
      <c r="B951" s="493"/>
      <c r="C951" s="316">
        <v>860</v>
      </c>
      <c r="D951" s="316"/>
      <c r="E951" s="102"/>
      <c r="F951" s="102"/>
      <c r="G951" s="225">
        <v>4148</v>
      </c>
      <c r="H951" s="225"/>
      <c r="I951" s="225"/>
      <c r="J951" s="226" t="s">
        <v>55</v>
      </c>
      <c r="K951" s="226"/>
      <c r="L951" s="226"/>
      <c r="M951" s="226"/>
      <c r="N951" s="226"/>
      <c r="O951" s="226"/>
      <c r="P951" s="226"/>
      <c r="Q951" s="226"/>
      <c r="R951" s="226"/>
      <c r="S951" s="226"/>
      <c r="T951" s="226"/>
      <c r="U951" s="226"/>
      <c r="V951" s="226"/>
      <c r="W951" s="226"/>
      <c r="X951" s="285">
        <v>2000</v>
      </c>
      <c r="Y951" s="285"/>
      <c r="Z951" s="285"/>
      <c r="AA951" s="285"/>
      <c r="AB951" s="285"/>
      <c r="AC951" s="286"/>
      <c r="AD951" s="285">
        <v>338.8</v>
      </c>
      <c r="AE951" s="285"/>
      <c r="AF951" s="285"/>
      <c r="AG951" s="285"/>
      <c r="AH951" s="285"/>
      <c r="AI951" s="286"/>
      <c r="AJ951" s="88">
        <f t="shared" si="39"/>
        <v>16.939999999999998</v>
      </c>
      <c r="AK951" s="89"/>
    </row>
    <row r="952" spans="1:37" ht="20.100000000000001" customHeight="1" x14ac:dyDescent="0.25">
      <c r="A952" s="492"/>
      <c r="B952" s="493"/>
      <c r="C952" s="137">
        <v>860</v>
      </c>
      <c r="D952" s="137"/>
      <c r="E952" s="163"/>
      <c r="F952" s="163"/>
      <c r="G952" s="138">
        <v>4149</v>
      </c>
      <c r="H952" s="138"/>
      <c r="I952" s="138"/>
      <c r="J952" s="105" t="s">
        <v>56</v>
      </c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6">
        <v>72000</v>
      </c>
      <c r="Y952" s="106"/>
      <c r="Z952" s="106"/>
      <c r="AA952" s="106"/>
      <c r="AB952" s="106"/>
      <c r="AC952" s="107"/>
      <c r="AD952" s="106">
        <v>63239.41</v>
      </c>
      <c r="AE952" s="106"/>
      <c r="AF952" s="106"/>
      <c r="AG952" s="106"/>
      <c r="AH952" s="106"/>
      <c r="AI952" s="107"/>
      <c r="AJ952" s="593">
        <f t="shared" si="39"/>
        <v>87.832513888888897</v>
      </c>
      <c r="AK952" s="594"/>
    </row>
    <row r="953" spans="1:37" ht="20.100000000000001" customHeight="1" x14ac:dyDescent="0.25">
      <c r="A953" s="430"/>
      <c r="B953" s="432"/>
      <c r="C953" s="209"/>
      <c r="D953" s="210"/>
      <c r="E953" s="214">
        <v>415</v>
      </c>
      <c r="F953" s="215"/>
      <c r="G953" s="236" t="s">
        <v>164</v>
      </c>
      <c r="H953" s="237"/>
      <c r="I953" s="237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8"/>
      <c r="X953" s="497">
        <f>X954</f>
        <v>3000</v>
      </c>
      <c r="Y953" s="84"/>
      <c r="Z953" s="84"/>
      <c r="AA953" s="84"/>
      <c r="AB953" s="84"/>
      <c r="AC953" s="85"/>
      <c r="AD953" s="497">
        <f>AD954</f>
        <v>2974.79</v>
      </c>
      <c r="AE953" s="84"/>
      <c r="AF953" s="84"/>
      <c r="AG953" s="84"/>
      <c r="AH953" s="84"/>
      <c r="AI953" s="85"/>
      <c r="AJ953" s="86">
        <f>AD953/X953*100</f>
        <v>99.159666666666666</v>
      </c>
      <c r="AK953" s="87"/>
    </row>
    <row r="954" spans="1:37" ht="20.100000000000001" customHeight="1" x14ac:dyDescent="0.25">
      <c r="A954" s="430"/>
      <c r="B954" s="432"/>
      <c r="C954" s="108">
        <v>133</v>
      </c>
      <c r="D954" s="109"/>
      <c r="E954" s="216"/>
      <c r="F954" s="217"/>
      <c r="G954" s="110">
        <v>4153</v>
      </c>
      <c r="H954" s="111"/>
      <c r="I954" s="111"/>
      <c r="J954" s="114" t="s">
        <v>59</v>
      </c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5"/>
      <c r="X954" s="116">
        <v>3000</v>
      </c>
      <c r="Y954" s="117"/>
      <c r="Z954" s="117"/>
      <c r="AA954" s="117"/>
      <c r="AB954" s="117"/>
      <c r="AC954" s="118"/>
      <c r="AD954" s="119">
        <v>2974.79</v>
      </c>
      <c r="AE954" s="117"/>
      <c r="AF954" s="117"/>
      <c r="AG954" s="117"/>
      <c r="AH954" s="117"/>
      <c r="AI954" s="118"/>
      <c r="AJ954" s="593">
        <f>AD954/X954*100</f>
        <v>99.159666666666666</v>
      </c>
      <c r="AK954" s="594"/>
    </row>
    <row r="955" spans="1:37" ht="20.100000000000001" customHeight="1" x14ac:dyDescent="0.25">
      <c r="A955" s="142"/>
      <c r="B955" s="143"/>
      <c r="C955" s="147"/>
      <c r="D955" s="147"/>
      <c r="E955" s="101">
        <v>417</v>
      </c>
      <c r="F955" s="101"/>
      <c r="G955" s="236" t="s">
        <v>63</v>
      </c>
      <c r="H955" s="237"/>
      <c r="I955" s="237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8"/>
      <c r="X955" s="83">
        <f>SUM(X956:AC956)</f>
        <v>40000</v>
      </c>
      <c r="Y955" s="84"/>
      <c r="Z955" s="84"/>
      <c r="AA955" s="84"/>
      <c r="AB955" s="84"/>
      <c r="AC955" s="85"/>
      <c r="AD955" s="83">
        <f>SUM(AD956:AI956)</f>
        <v>39970.39</v>
      </c>
      <c r="AE955" s="84"/>
      <c r="AF955" s="84"/>
      <c r="AG955" s="84"/>
      <c r="AH955" s="84"/>
      <c r="AI955" s="85"/>
      <c r="AJ955" s="86">
        <f>AD955/X955*100</f>
        <v>99.925974999999994</v>
      </c>
      <c r="AK955" s="87"/>
    </row>
    <row r="956" spans="1:37" ht="20.100000000000001" customHeight="1" x14ac:dyDescent="0.25">
      <c r="A956" s="145"/>
      <c r="B956" s="139"/>
      <c r="C956" s="104">
        <v>860</v>
      </c>
      <c r="D956" s="104"/>
      <c r="E956" s="102"/>
      <c r="F956" s="102"/>
      <c r="G956" s="139">
        <v>4171</v>
      </c>
      <c r="H956" s="139"/>
      <c r="I956" s="139"/>
      <c r="J956" s="300" t="s">
        <v>64</v>
      </c>
      <c r="K956" s="300"/>
      <c r="L956" s="300"/>
      <c r="M956" s="300"/>
      <c r="N956" s="300"/>
      <c r="O956" s="300"/>
      <c r="P956" s="300"/>
      <c r="Q956" s="300"/>
      <c r="R956" s="300"/>
      <c r="S956" s="300"/>
      <c r="T956" s="300"/>
      <c r="U956" s="300"/>
      <c r="V956" s="300"/>
      <c r="W956" s="300"/>
      <c r="X956" s="90">
        <v>40000</v>
      </c>
      <c r="Y956" s="90"/>
      <c r="Z956" s="90"/>
      <c r="AA956" s="90"/>
      <c r="AB956" s="90"/>
      <c r="AC956" s="91"/>
      <c r="AD956" s="90">
        <v>39970.39</v>
      </c>
      <c r="AE956" s="90"/>
      <c r="AF956" s="90"/>
      <c r="AG956" s="90"/>
      <c r="AH956" s="90"/>
      <c r="AI956" s="91"/>
      <c r="AJ956" s="233">
        <f t="shared" si="39"/>
        <v>99.925974999999994</v>
      </c>
      <c r="AK956" s="234"/>
    </row>
    <row r="957" spans="1:37" ht="20.100000000000001" customHeight="1" x14ac:dyDescent="0.25">
      <c r="A957" s="171"/>
      <c r="B957" s="172"/>
      <c r="C957" s="315"/>
      <c r="D957" s="210"/>
      <c r="E957" s="214">
        <v>419</v>
      </c>
      <c r="F957" s="215"/>
      <c r="G957" s="236" t="s">
        <v>65</v>
      </c>
      <c r="H957" s="237"/>
      <c r="I957" s="237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8"/>
      <c r="X957" s="83">
        <f>X958</f>
        <v>257000</v>
      </c>
      <c r="Y957" s="84"/>
      <c r="Z957" s="84"/>
      <c r="AA957" s="84"/>
      <c r="AB957" s="84"/>
      <c r="AC957" s="85"/>
      <c r="AD957" s="497">
        <f>AD958</f>
        <v>290604.13</v>
      </c>
      <c r="AE957" s="84"/>
      <c r="AF957" s="84"/>
      <c r="AG957" s="84"/>
      <c r="AH957" s="84"/>
      <c r="AI957" s="85"/>
      <c r="AJ957" s="86">
        <f>AD957/X957*100</f>
        <v>113.07553696498054</v>
      </c>
      <c r="AK957" s="87"/>
    </row>
    <row r="958" spans="1:37" ht="20.100000000000001" customHeight="1" x14ac:dyDescent="0.25">
      <c r="A958" s="173"/>
      <c r="B958" s="174"/>
      <c r="C958" s="634">
        <v>860</v>
      </c>
      <c r="D958" s="109"/>
      <c r="E958" s="216"/>
      <c r="F958" s="217"/>
      <c r="G958" s="110">
        <v>4191</v>
      </c>
      <c r="H958" s="111"/>
      <c r="I958" s="112"/>
      <c r="J958" s="113" t="s">
        <v>154</v>
      </c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5"/>
      <c r="X958" s="116">
        <v>257000</v>
      </c>
      <c r="Y958" s="117"/>
      <c r="Z958" s="117"/>
      <c r="AA958" s="117"/>
      <c r="AB958" s="117"/>
      <c r="AC958" s="118"/>
      <c r="AD958" s="119">
        <v>290604.13</v>
      </c>
      <c r="AE958" s="117"/>
      <c r="AF958" s="117"/>
      <c r="AG958" s="117"/>
      <c r="AH958" s="117"/>
      <c r="AI958" s="118"/>
      <c r="AJ958" s="593">
        <f t="shared" ref="AJ958" si="40">AD958/X958*100</f>
        <v>113.07553696498054</v>
      </c>
      <c r="AK958" s="594"/>
    </row>
    <row r="959" spans="1:37" ht="39.950000000000003" customHeight="1" x14ac:dyDescent="0.25">
      <c r="A959" s="171"/>
      <c r="B959" s="172"/>
      <c r="C959" s="305"/>
      <c r="D959" s="306"/>
      <c r="E959" s="129">
        <v>431</v>
      </c>
      <c r="F959" s="130"/>
      <c r="G959" s="307" t="s">
        <v>69</v>
      </c>
      <c r="H959" s="308"/>
      <c r="I959" s="308"/>
      <c r="J959" s="308"/>
      <c r="K959" s="308"/>
      <c r="L959" s="308"/>
      <c r="M959" s="308"/>
      <c r="N959" s="308"/>
      <c r="O959" s="308"/>
      <c r="P959" s="308"/>
      <c r="Q959" s="308"/>
      <c r="R959" s="308"/>
      <c r="S959" s="308"/>
      <c r="T959" s="308"/>
      <c r="U959" s="308"/>
      <c r="V959" s="308"/>
      <c r="W959" s="309"/>
      <c r="X959" s="635">
        <f>X960</f>
        <v>10000</v>
      </c>
      <c r="Y959" s="636"/>
      <c r="Z959" s="636"/>
      <c r="AA959" s="636"/>
      <c r="AB959" s="636"/>
      <c r="AC959" s="637"/>
      <c r="AD959" s="635">
        <f>AD960</f>
        <v>4680</v>
      </c>
      <c r="AE959" s="636"/>
      <c r="AF959" s="636"/>
      <c r="AG959" s="636"/>
      <c r="AH959" s="636"/>
      <c r="AI959" s="637"/>
      <c r="AJ959" s="278">
        <f t="shared" ref="AJ959:AJ960" si="41">AD959/X959*100</f>
        <v>46.800000000000004</v>
      </c>
      <c r="AK959" s="279"/>
    </row>
    <row r="960" spans="1:37" ht="20.100000000000001" customHeight="1" x14ac:dyDescent="0.25">
      <c r="A960" s="173"/>
      <c r="B960" s="174"/>
      <c r="C960" s="140">
        <v>860</v>
      </c>
      <c r="D960" s="140"/>
      <c r="E960" s="133"/>
      <c r="F960" s="134"/>
      <c r="G960" s="141">
        <v>4318</v>
      </c>
      <c r="H960" s="141"/>
      <c r="I960" s="141"/>
      <c r="J960" s="120" t="s">
        <v>74</v>
      </c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1">
        <v>10000</v>
      </c>
      <c r="Y960" s="121"/>
      <c r="Z960" s="121"/>
      <c r="AA960" s="121"/>
      <c r="AB960" s="121"/>
      <c r="AC960" s="122"/>
      <c r="AD960" s="121">
        <v>4680</v>
      </c>
      <c r="AE960" s="121"/>
      <c r="AF960" s="121"/>
      <c r="AG960" s="121"/>
      <c r="AH960" s="121"/>
      <c r="AI960" s="122"/>
      <c r="AJ960" s="88">
        <f t="shared" si="41"/>
        <v>46.800000000000004</v>
      </c>
      <c r="AK960" s="89"/>
    </row>
    <row r="961" spans="1:37" ht="20.100000000000001" customHeight="1" x14ac:dyDescent="0.25">
      <c r="A961" s="200">
        <v>18</v>
      </c>
      <c r="B961" s="201"/>
      <c r="C961" s="204" t="s">
        <v>94</v>
      </c>
      <c r="D961" s="204"/>
      <c r="E961" s="204"/>
      <c r="F961" s="204"/>
      <c r="G961" s="204"/>
      <c r="H961" s="204"/>
      <c r="I961" s="204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148">
        <f>X935+X941+X944+X947+X953+X955+X957+X959</f>
        <v>1104800</v>
      </c>
      <c r="Y961" s="149"/>
      <c r="Z961" s="149"/>
      <c r="AA961" s="149"/>
      <c r="AB961" s="149"/>
      <c r="AC961" s="150"/>
      <c r="AD961" s="148">
        <f>AD935+AD941+AD944+AD947+AD953+AD955+AD957+AD959</f>
        <v>1112036.6200000001</v>
      </c>
      <c r="AE961" s="149"/>
      <c r="AF961" s="149"/>
      <c r="AG961" s="149"/>
      <c r="AH961" s="149"/>
      <c r="AI961" s="150"/>
      <c r="AJ961" s="154">
        <f>AD961/X961*100</f>
        <v>100.65501629254166</v>
      </c>
      <c r="AK961" s="155"/>
    </row>
    <row r="962" spans="1:37" ht="20.100000000000001" customHeight="1" x14ac:dyDescent="0.25">
      <c r="A962" s="202"/>
      <c r="B962" s="203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151"/>
      <c r="Y962" s="152"/>
      <c r="Z962" s="152"/>
      <c r="AA962" s="152"/>
      <c r="AB962" s="152"/>
      <c r="AC962" s="153"/>
      <c r="AD962" s="151"/>
      <c r="AE962" s="152"/>
      <c r="AF962" s="152"/>
      <c r="AG962" s="152"/>
      <c r="AH962" s="152"/>
      <c r="AI962" s="153"/>
      <c r="AJ962" s="156" t="e">
        <f t="shared" si="39"/>
        <v>#DIV/0!</v>
      </c>
      <c r="AK962" s="157"/>
    </row>
    <row r="963" spans="1:37" ht="20.100000000000001" customHeight="1" x14ac:dyDescent="0.25"/>
    <row r="964" spans="1:37" ht="20.100000000000001" customHeight="1" x14ac:dyDescent="0.25"/>
    <row r="965" spans="1:37" ht="20.100000000000001" customHeight="1" x14ac:dyDescent="0.25"/>
    <row r="966" spans="1:37" ht="20.100000000000001" customHeight="1" x14ac:dyDescent="0.25"/>
    <row r="967" spans="1:37" ht="20.100000000000001" customHeight="1" x14ac:dyDescent="0.25"/>
    <row r="968" spans="1:37" ht="20.100000000000001" customHeight="1" x14ac:dyDescent="0.25"/>
    <row r="969" spans="1:37" ht="20.100000000000001" customHeight="1" x14ac:dyDescent="0.25"/>
    <row r="970" spans="1:37" ht="20.100000000000001" customHeight="1" x14ac:dyDescent="0.25"/>
    <row r="971" spans="1:37" ht="20.100000000000001" customHeight="1" x14ac:dyDescent="0.25"/>
    <row r="972" spans="1:37" ht="20.100000000000001" customHeight="1" x14ac:dyDescent="0.25"/>
    <row r="973" spans="1:37" ht="20.100000000000001" customHeight="1" x14ac:dyDescent="0.25"/>
    <row r="974" spans="1:37" ht="20.100000000000001" customHeight="1" x14ac:dyDescent="0.25"/>
    <row r="975" spans="1:37" ht="20.100000000000001" customHeight="1" x14ac:dyDescent="0.25"/>
    <row r="976" spans="1:37" ht="20.100000000000001" customHeight="1" x14ac:dyDescent="0.25">
      <c r="A976" s="196" t="s">
        <v>89</v>
      </c>
      <c r="B976" s="197"/>
      <c r="C976" s="197" t="s">
        <v>90</v>
      </c>
      <c r="D976" s="197"/>
      <c r="E976" s="164" t="s">
        <v>91</v>
      </c>
      <c r="F976" s="164"/>
      <c r="G976" s="197" t="s">
        <v>91</v>
      </c>
      <c r="H976" s="197"/>
      <c r="I976" s="197" t="s">
        <v>92</v>
      </c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 t="s">
        <v>201</v>
      </c>
      <c r="Y976" s="197"/>
      <c r="Z976" s="197"/>
      <c r="AA976" s="197"/>
      <c r="AB976" s="197"/>
      <c r="AC976" s="206"/>
      <c r="AD976" s="197" t="s">
        <v>200</v>
      </c>
      <c r="AE976" s="197"/>
      <c r="AF976" s="197"/>
      <c r="AG976" s="197"/>
      <c r="AH976" s="197"/>
      <c r="AI976" s="206"/>
      <c r="AJ976" s="158" t="s">
        <v>122</v>
      </c>
      <c r="AK976" s="159"/>
    </row>
    <row r="977" spans="1:37" ht="20.100000000000001" customHeight="1" x14ac:dyDescent="0.25">
      <c r="A977" s="198"/>
      <c r="B977" s="199"/>
      <c r="C977" s="199"/>
      <c r="D977" s="199"/>
      <c r="E977" s="165"/>
      <c r="F977" s="165"/>
      <c r="G977" s="199"/>
      <c r="H977" s="199"/>
      <c r="I977" s="199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  <c r="T977" s="199"/>
      <c r="U977" s="199"/>
      <c r="V977" s="199"/>
      <c r="W977" s="199"/>
      <c r="X977" s="199"/>
      <c r="Y977" s="199"/>
      <c r="Z977" s="199"/>
      <c r="AA977" s="199"/>
      <c r="AB977" s="199"/>
      <c r="AC977" s="207"/>
      <c r="AD977" s="199"/>
      <c r="AE977" s="199"/>
      <c r="AF977" s="199"/>
      <c r="AG977" s="199"/>
      <c r="AH977" s="199"/>
      <c r="AI977" s="207"/>
      <c r="AJ977" s="160"/>
      <c r="AK977" s="161"/>
    </row>
    <row r="978" spans="1:37" ht="20.100000000000001" customHeight="1" x14ac:dyDescent="0.25">
      <c r="A978" s="166">
        <v>19</v>
      </c>
      <c r="B978" s="167"/>
      <c r="C978" s="187" t="s">
        <v>111</v>
      </c>
      <c r="D978" s="188"/>
      <c r="E978" s="188"/>
      <c r="F978" s="188"/>
      <c r="G978" s="188"/>
      <c r="H978" s="188"/>
      <c r="I978" s="188"/>
      <c r="J978" s="188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  <c r="AC978" s="188"/>
      <c r="AD978" s="188"/>
      <c r="AE978" s="188"/>
      <c r="AF978" s="188"/>
      <c r="AG978" s="188"/>
      <c r="AH978" s="188"/>
      <c r="AI978" s="188"/>
      <c r="AJ978" s="188"/>
      <c r="AK978" s="189"/>
    </row>
    <row r="979" spans="1:37" ht="20.100000000000001" customHeight="1" x14ac:dyDescent="0.25">
      <c r="A979" s="168"/>
      <c r="B979" s="169"/>
      <c r="C979" s="190"/>
      <c r="D979" s="191"/>
      <c r="E979" s="191"/>
      <c r="F979" s="191"/>
      <c r="G979" s="191"/>
      <c r="H979" s="191"/>
      <c r="I979" s="191"/>
      <c r="J979" s="191"/>
      <c r="K979" s="191"/>
      <c r="L979" s="191"/>
      <c r="M979" s="191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1"/>
      <c r="AA979" s="191"/>
      <c r="AB979" s="191"/>
      <c r="AC979" s="191"/>
      <c r="AD979" s="191"/>
      <c r="AE979" s="191"/>
      <c r="AF979" s="191"/>
      <c r="AG979" s="191"/>
      <c r="AH979" s="191"/>
      <c r="AI979" s="191"/>
      <c r="AJ979" s="191"/>
      <c r="AK979" s="192"/>
    </row>
    <row r="980" spans="1:37" ht="20.100000000000001" customHeight="1" x14ac:dyDescent="0.25">
      <c r="A980" s="142"/>
      <c r="B980" s="143"/>
      <c r="C980" s="147"/>
      <c r="D980" s="147"/>
      <c r="E980" s="101">
        <v>411</v>
      </c>
      <c r="F980" s="101"/>
      <c r="G980" s="170" t="s">
        <v>32</v>
      </c>
      <c r="H980" s="170"/>
      <c r="I980" s="170"/>
      <c r="J980" s="170"/>
      <c r="K980" s="170"/>
      <c r="L980" s="170"/>
      <c r="M980" s="170"/>
      <c r="N980" s="170"/>
      <c r="O980" s="170"/>
      <c r="P980" s="170"/>
      <c r="Q980" s="170"/>
      <c r="R980" s="170"/>
      <c r="S980" s="170"/>
      <c r="T980" s="170"/>
      <c r="U980" s="170"/>
      <c r="V980" s="170"/>
      <c r="W980" s="170"/>
      <c r="X980" s="83">
        <f>SUM(X981:X985)</f>
        <v>470300</v>
      </c>
      <c r="Y980" s="84"/>
      <c r="Z980" s="84"/>
      <c r="AA980" s="84"/>
      <c r="AB980" s="84"/>
      <c r="AC980" s="85"/>
      <c r="AD980" s="83">
        <f>SUM(AD981:AD985)</f>
        <v>457767.67999999999</v>
      </c>
      <c r="AE980" s="84"/>
      <c r="AF980" s="84"/>
      <c r="AG980" s="84"/>
      <c r="AH980" s="84"/>
      <c r="AI980" s="85"/>
      <c r="AJ980" s="86">
        <f t="shared" ref="AJ980:AJ1009" si="42">AD980/X980*100</f>
        <v>97.335249840527325</v>
      </c>
      <c r="AK980" s="87"/>
    </row>
    <row r="981" spans="1:37" ht="20.100000000000001" customHeight="1" x14ac:dyDescent="0.25">
      <c r="A981" s="144"/>
      <c r="B981" s="141"/>
      <c r="C981" s="140">
        <v>860</v>
      </c>
      <c r="D981" s="140"/>
      <c r="E981" s="162"/>
      <c r="F981" s="162"/>
      <c r="G981" s="141">
        <v>4111</v>
      </c>
      <c r="H981" s="141"/>
      <c r="I981" s="141"/>
      <c r="J981" s="120" t="s">
        <v>33</v>
      </c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1">
        <v>285000</v>
      </c>
      <c r="Y981" s="121"/>
      <c r="Z981" s="121"/>
      <c r="AA981" s="121"/>
      <c r="AB981" s="121"/>
      <c r="AC981" s="122"/>
      <c r="AD981" s="121">
        <v>277255.75</v>
      </c>
      <c r="AE981" s="121"/>
      <c r="AF981" s="121"/>
      <c r="AG981" s="121"/>
      <c r="AH981" s="121"/>
      <c r="AI981" s="122"/>
      <c r="AJ981" s="88">
        <f t="shared" si="42"/>
        <v>97.28271929824561</v>
      </c>
      <c r="AK981" s="89"/>
    </row>
    <row r="982" spans="1:37" ht="20.100000000000001" customHeight="1" x14ac:dyDescent="0.25">
      <c r="A982" s="144"/>
      <c r="B982" s="141"/>
      <c r="C982" s="140">
        <v>860</v>
      </c>
      <c r="D982" s="140"/>
      <c r="E982" s="162"/>
      <c r="F982" s="162"/>
      <c r="G982" s="141">
        <v>4112</v>
      </c>
      <c r="H982" s="141"/>
      <c r="I982" s="141"/>
      <c r="J982" s="208" t="s">
        <v>34</v>
      </c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121">
        <v>38500</v>
      </c>
      <c r="Y982" s="121"/>
      <c r="Z982" s="121"/>
      <c r="AA982" s="121"/>
      <c r="AB982" s="121"/>
      <c r="AC982" s="122"/>
      <c r="AD982" s="121">
        <v>37398.81</v>
      </c>
      <c r="AE982" s="121"/>
      <c r="AF982" s="121"/>
      <c r="AG982" s="121"/>
      <c r="AH982" s="121"/>
      <c r="AI982" s="122"/>
      <c r="AJ982" s="88">
        <f>AD982/X982*100</f>
        <v>97.139766233766224</v>
      </c>
      <c r="AK982" s="89"/>
    </row>
    <row r="983" spans="1:37" ht="20.100000000000001" customHeight="1" x14ac:dyDescent="0.25">
      <c r="A983" s="144"/>
      <c r="B983" s="141"/>
      <c r="C983" s="140">
        <v>860</v>
      </c>
      <c r="D983" s="140"/>
      <c r="E983" s="162"/>
      <c r="F983" s="162"/>
      <c r="G983" s="141">
        <v>4113</v>
      </c>
      <c r="H983" s="141"/>
      <c r="I983" s="141"/>
      <c r="J983" s="120" t="s">
        <v>35</v>
      </c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1">
        <v>102000</v>
      </c>
      <c r="Y983" s="121"/>
      <c r="Z983" s="121"/>
      <c r="AA983" s="121"/>
      <c r="AB983" s="121"/>
      <c r="AC983" s="122"/>
      <c r="AD983" s="121">
        <v>99737.86</v>
      </c>
      <c r="AE983" s="121"/>
      <c r="AF983" s="121"/>
      <c r="AG983" s="121"/>
      <c r="AH983" s="121"/>
      <c r="AI983" s="122"/>
      <c r="AJ983" s="88">
        <f t="shared" si="42"/>
        <v>97.782215686274512</v>
      </c>
      <c r="AK983" s="89"/>
    </row>
    <row r="984" spans="1:37" ht="20.100000000000001" customHeight="1" x14ac:dyDescent="0.25">
      <c r="A984" s="144"/>
      <c r="B984" s="141"/>
      <c r="C984" s="140">
        <v>860</v>
      </c>
      <c r="D984" s="140"/>
      <c r="E984" s="162"/>
      <c r="F984" s="162"/>
      <c r="G984" s="141">
        <v>4114</v>
      </c>
      <c r="H984" s="141"/>
      <c r="I984" s="141"/>
      <c r="J984" s="120" t="s">
        <v>36</v>
      </c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1">
        <v>39000</v>
      </c>
      <c r="Y984" s="121"/>
      <c r="Z984" s="121"/>
      <c r="AA984" s="121"/>
      <c r="AB984" s="121"/>
      <c r="AC984" s="122"/>
      <c r="AD984" s="121">
        <v>37763.5</v>
      </c>
      <c r="AE984" s="121"/>
      <c r="AF984" s="121"/>
      <c r="AG984" s="121"/>
      <c r="AH984" s="121"/>
      <c r="AI984" s="122"/>
      <c r="AJ984" s="88">
        <f t="shared" si="42"/>
        <v>96.829487179487188</v>
      </c>
      <c r="AK984" s="89"/>
    </row>
    <row r="985" spans="1:37" ht="20.100000000000001" customHeight="1" x14ac:dyDescent="0.25">
      <c r="A985" s="146"/>
      <c r="B985" s="138"/>
      <c r="C985" s="137">
        <v>860</v>
      </c>
      <c r="D985" s="137"/>
      <c r="E985" s="163"/>
      <c r="F985" s="163"/>
      <c r="G985" s="138">
        <v>4115</v>
      </c>
      <c r="H985" s="138"/>
      <c r="I985" s="138"/>
      <c r="J985" s="105" t="s">
        <v>37</v>
      </c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6">
        <v>5800</v>
      </c>
      <c r="Y985" s="106"/>
      <c r="Z985" s="106"/>
      <c r="AA985" s="106"/>
      <c r="AB985" s="106"/>
      <c r="AC985" s="107"/>
      <c r="AD985" s="106">
        <v>5611.76</v>
      </c>
      <c r="AE985" s="106"/>
      <c r="AF985" s="106"/>
      <c r="AG985" s="106"/>
      <c r="AH985" s="106"/>
      <c r="AI985" s="107"/>
      <c r="AJ985" s="88">
        <f t="shared" si="42"/>
        <v>96.754482758620696</v>
      </c>
      <c r="AK985" s="89"/>
    </row>
    <row r="986" spans="1:37" ht="20.100000000000001" customHeight="1" x14ac:dyDescent="0.25">
      <c r="A986" s="142"/>
      <c r="B986" s="143"/>
      <c r="C986" s="147"/>
      <c r="D986" s="147"/>
      <c r="E986" s="101">
        <v>412</v>
      </c>
      <c r="F986" s="101"/>
      <c r="G986" s="103" t="s">
        <v>38</v>
      </c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83">
        <f>SUM(X987:X988)</f>
        <v>33900</v>
      </c>
      <c r="Y986" s="84"/>
      <c r="Z986" s="84"/>
      <c r="AA986" s="84"/>
      <c r="AB986" s="84"/>
      <c r="AC986" s="85"/>
      <c r="AD986" s="83">
        <f>SUM(AD987:AD988)</f>
        <v>32273.440000000002</v>
      </c>
      <c r="AE986" s="84"/>
      <c r="AF986" s="84"/>
      <c r="AG986" s="84"/>
      <c r="AH986" s="84"/>
      <c r="AI986" s="85"/>
      <c r="AJ986" s="86">
        <f t="shared" si="42"/>
        <v>95.201887905604735</v>
      </c>
      <c r="AK986" s="87"/>
    </row>
    <row r="987" spans="1:37" ht="20.100000000000001" customHeight="1" x14ac:dyDescent="0.25">
      <c r="A987" s="144"/>
      <c r="B987" s="141"/>
      <c r="C987" s="140">
        <v>860</v>
      </c>
      <c r="D987" s="140"/>
      <c r="E987" s="162"/>
      <c r="F987" s="162"/>
      <c r="G987" s="141">
        <v>4123</v>
      </c>
      <c r="H987" s="141"/>
      <c r="I987" s="141"/>
      <c r="J987" s="120" t="s">
        <v>39</v>
      </c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1">
        <v>23300</v>
      </c>
      <c r="Y987" s="121"/>
      <c r="Z987" s="121"/>
      <c r="AA987" s="121"/>
      <c r="AB987" s="121"/>
      <c r="AC987" s="122"/>
      <c r="AD987" s="121">
        <v>22747.7</v>
      </c>
      <c r="AE987" s="121"/>
      <c r="AF987" s="121"/>
      <c r="AG987" s="121"/>
      <c r="AH987" s="121"/>
      <c r="AI987" s="122"/>
      <c r="AJ987" s="88">
        <f t="shared" si="42"/>
        <v>97.629613733905586</v>
      </c>
      <c r="AK987" s="89"/>
    </row>
    <row r="988" spans="1:37" ht="20.100000000000001" customHeight="1" x14ac:dyDescent="0.25">
      <c r="A988" s="146"/>
      <c r="B988" s="138"/>
      <c r="C988" s="137">
        <v>860</v>
      </c>
      <c r="D988" s="137"/>
      <c r="E988" s="163"/>
      <c r="F988" s="163"/>
      <c r="G988" s="138">
        <v>4127</v>
      </c>
      <c r="H988" s="138"/>
      <c r="I988" s="138"/>
      <c r="J988" s="222" t="s">
        <v>42</v>
      </c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106">
        <v>10600</v>
      </c>
      <c r="Y988" s="106"/>
      <c r="Z988" s="106"/>
      <c r="AA988" s="106"/>
      <c r="AB988" s="106"/>
      <c r="AC988" s="107"/>
      <c r="AD988" s="106">
        <v>9525.74</v>
      </c>
      <c r="AE988" s="106"/>
      <c r="AF988" s="106"/>
      <c r="AG988" s="106"/>
      <c r="AH988" s="106"/>
      <c r="AI988" s="107"/>
      <c r="AJ988" s="88">
        <f t="shared" si="42"/>
        <v>89.865471698113211</v>
      </c>
      <c r="AK988" s="89"/>
    </row>
    <row r="989" spans="1:37" ht="20.100000000000001" customHeight="1" x14ac:dyDescent="0.25">
      <c r="A989" s="171"/>
      <c r="B989" s="172"/>
      <c r="C989" s="147"/>
      <c r="D989" s="147"/>
      <c r="E989" s="214">
        <v>413</v>
      </c>
      <c r="F989" s="215"/>
      <c r="G989" s="103" t="s">
        <v>43</v>
      </c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83">
        <f>SUM(X990:AC992)</f>
        <v>44500</v>
      </c>
      <c r="Y989" s="84"/>
      <c r="Z989" s="84"/>
      <c r="AA989" s="84"/>
      <c r="AB989" s="84"/>
      <c r="AC989" s="85"/>
      <c r="AD989" s="83">
        <f>SUM(AD990:AI992)</f>
        <v>38924.729999999996</v>
      </c>
      <c r="AE989" s="84"/>
      <c r="AF989" s="84"/>
      <c r="AG989" s="84"/>
      <c r="AH989" s="84"/>
      <c r="AI989" s="85"/>
      <c r="AJ989" s="86">
        <f t="shared" si="42"/>
        <v>87.471303370786515</v>
      </c>
      <c r="AK989" s="87"/>
    </row>
    <row r="990" spans="1:37" ht="20.100000000000001" customHeight="1" x14ac:dyDescent="0.25">
      <c r="A990" s="218"/>
      <c r="B990" s="219"/>
      <c r="C990" s="140">
        <v>860</v>
      </c>
      <c r="D990" s="140"/>
      <c r="E990" s="220"/>
      <c r="F990" s="221"/>
      <c r="G990" s="141">
        <v>4131</v>
      </c>
      <c r="H990" s="141"/>
      <c r="I990" s="141"/>
      <c r="J990" s="120" t="s">
        <v>44</v>
      </c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1">
        <v>8000</v>
      </c>
      <c r="Y990" s="121"/>
      <c r="Z990" s="121"/>
      <c r="AA990" s="121"/>
      <c r="AB990" s="121"/>
      <c r="AC990" s="122"/>
      <c r="AD990" s="121">
        <v>6082.85</v>
      </c>
      <c r="AE990" s="121"/>
      <c r="AF990" s="121"/>
      <c r="AG990" s="121"/>
      <c r="AH990" s="121"/>
      <c r="AI990" s="122"/>
      <c r="AJ990" s="88">
        <f t="shared" si="42"/>
        <v>76.03562500000001</v>
      </c>
      <c r="AK990" s="89"/>
    </row>
    <row r="991" spans="1:37" ht="20.100000000000001" customHeight="1" x14ac:dyDescent="0.25">
      <c r="A991" s="218"/>
      <c r="B991" s="219"/>
      <c r="C991" s="140">
        <v>860</v>
      </c>
      <c r="D991" s="140"/>
      <c r="E991" s="220"/>
      <c r="F991" s="221"/>
      <c r="G991" s="141">
        <v>4133</v>
      </c>
      <c r="H991" s="141"/>
      <c r="I991" s="141"/>
      <c r="J991" s="120" t="s">
        <v>45</v>
      </c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1">
        <v>11500</v>
      </c>
      <c r="Y991" s="121"/>
      <c r="Z991" s="121"/>
      <c r="AA991" s="121"/>
      <c r="AB991" s="121"/>
      <c r="AC991" s="122"/>
      <c r="AD991" s="121">
        <v>10599.69</v>
      </c>
      <c r="AE991" s="121"/>
      <c r="AF991" s="121"/>
      <c r="AG991" s="121"/>
      <c r="AH991" s="121"/>
      <c r="AI991" s="122"/>
      <c r="AJ991" s="88">
        <f t="shared" si="42"/>
        <v>92.171217391304353</v>
      </c>
      <c r="AK991" s="89"/>
    </row>
    <row r="992" spans="1:37" ht="20.100000000000001" customHeight="1" x14ac:dyDescent="0.25">
      <c r="A992" s="218"/>
      <c r="B992" s="219"/>
      <c r="C992" s="140">
        <v>435</v>
      </c>
      <c r="D992" s="140"/>
      <c r="E992" s="220"/>
      <c r="F992" s="221"/>
      <c r="G992" s="141">
        <v>4134</v>
      </c>
      <c r="H992" s="141"/>
      <c r="I992" s="141"/>
      <c r="J992" s="208" t="s">
        <v>46</v>
      </c>
      <c r="K992" s="208"/>
      <c r="L992" s="208"/>
      <c r="M992" s="208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121">
        <v>25000</v>
      </c>
      <c r="Y992" s="121"/>
      <c r="Z992" s="121"/>
      <c r="AA992" s="121"/>
      <c r="AB992" s="121"/>
      <c r="AC992" s="122"/>
      <c r="AD992" s="121">
        <v>22242.19</v>
      </c>
      <c r="AE992" s="121"/>
      <c r="AF992" s="121"/>
      <c r="AG992" s="121"/>
      <c r="AH992" s="121"/>
      <c r="AI992" s="122"/>
      <c r="AJ992" s="88">
        <f t="shared" si="42"/>
        <v>88.968759999999989</v>
      </c>
      <c r="AK992" s="89"/>
    </row>
    <row r="993" spans="1:37" ht="20.100000000000001" customHeight="1" x14ac:dyDescent="0.25">
      <c r="A993" s="142"/>
      <c r="B993" s="143"/>
      <c r="C993" s="147"/>
      <c r="D993" s="147"/>
      <c r="E993" s="101">
        <v>414</v>
      </c>
      <c r="F993" s="101"/>
      <c r="G993" s="103" t="s">
        <v>48</v>
      </c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83">
        <f>SUM(X994:AC999)</f>
        <v>58000</v>
      </c>
      <c r="Y993" s="84"/>
      <c r="Z993" s="84"/>
      <c r="AA993" s="84"/>
      <c r="AB993" s="84"/>
      <c r="AC993" s="85"/>
      <c r="AD993" s="83">
        <f>SUM(AD994:AI999)</f>
        <v>41279.07</v>
      </c>
      <c r="AE993" s="84"/>
      <c r="AF993" s="84"/>
      <c r="AG993" s="84"/>
      <c r="AH993" s="84"/>
      <c r="AI993" s="85"/>
      <c r="AJ993" s="86">
        <f t="shared" si="42"/>
        <v>71.170810344827586</v>
      </c>
      <c r="AK993" s="87"/>
    </row>
    <row r="994" spans="1:37" ht="20.100000000000001" customHeight="1" x14ac:dyDescent="0.25">
      <c r="A994" s="144"/>
      <c r="B994" s="141"/>
      <c r="C994" s="140">
        <v>860</v>
      </c>
      <c r="D994" s="140"/>
      <c r="E994" s="162"/>
      <c r="F994" s="162"/>
      <c r="G994" s="141">
        <v>4141</v>
      </c>
      <c r="H994" s="141"/>
      <c r="I994" s="141"/>
      <c r="J994" s="120" t="s">
        <v>49</v>
      </c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1">
        <v>1000</v>
      </c>
      <c r="Y994" s="121"/>
      <c r="Z994" s="121"/>
      <c r="AA994" s="121"/>
      <c r="AB994" s="121"/>
      <c r="AC994" s="122"/>
      <c r="AD994" s="121">
        <v>687.17</v>
      </c>
      <c r="AE994" s="121"/>
      <c r="AF994" s="121"/>
      <c r="AG994" s="121"/>
      <c r="AH994" s="121"/>
      <c r="AI994" s="122"/>
      <c r="AJ994" s="88">
        <f t="shared" si="42"/>
        <v>68.716999999999999</v>
      </c>
      <c r="AK994" s="89"/>
    </row>
    <row r="995" spans="1:37" ht="20.100000000000001" customHeight="1" x14ac:dyDescent="0.25">
      <c r="A995" s="144"/>
      <c r="B995" s="141"/>
      <c r="C995" s="140">
        <v>460</v>
      </c>
      <c r="D995" s="140"/>
      <c r="E995" s="162"/>
      <c r="F995" s="162"/>
      <c r="G995" s="141">
        <v>4143</v>
      </c>
      <c r="H995" s="141"/>
      <c r="I995" s="141"/>
      <c r="J995" s="120" t="s">
        <v>51</v>
      </c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1">
        <v>3500</v>
      </c>
      <c r="Y995" s="121"/>
      <c r="Z995" s="121"/>
      <c r="AA995" s="121"/>
      <c r="AB995" s="121"/>
      <c r="AC995" s="122"/>
      <c r="AD995" s="121">
        <v>2869.17</v>
      </c>
      <c r="AE995" s="121"/>
      <c r="AF995" s="121"/>
      <c r="AG995" s="121"/>
      <c r="AH995" s="121"/>
      <c r="AI995" s="122"/>
      <c r="AJ995" s="88">
        <f t="shared" si="42"/>
        <v>81.976285714285709</v>
      </c>
      <c r="AK995" s="89"/>
    </row>
    <row r="996" spans="1:37" ht="20.100000000000001" customHeight="1" x14ac:dyDescent="0.25">
      <c r="A996" s="145"/>
      <c r="B996" s="139"/>
      <c r="C996" s="92">
        <v>860</v>
      </c>
      <c r="D996" s="93"/>
      <c r="E996" s="102"/>
      <c r="F996" s="102"/>
      <c r="G996" s="229">
        <v>4145</v>
      </c>
      <c r="H996" s="230"/>
      <c r="I996" s="231"/>
      <c r="J996" s="94" t="s">
        <v>166</v>
      </c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6"/>
      <c r="X996" s="97">
        <v>15000</v>
      </c>
      <c r="Y996" s="98"/>
      <c r="Z996" s="98"/>
      <c r="AA996" s="98"/>
      <c r="AB996" s="98"/>
      <c r="AC996" s="99"/>
      <c r="AD996" s="100">
        <v>7151.28</v>
      </c>
      <c r="AE996" s="98"/>
      <c r="AF996" s="98"/>
      <c r="AG996" s="98"/>
      <c r="AH996" s="98"/>
      <c r="AI996" s="99"/>
      <c r="AJ996" s="88">
        <f>AD996/X996*100</f>
        <v>47.675200000000004</v>
      </c>
      <c r="AK996" s="89"/>
    </row>
    <row r="997" spans="1:37" ht="20.100000000000001" customHeight="1" x14ac:dyDescent="0.25">
      <c r="A997" s="145"/>
      <c r="B997" s="139"/>
      <c r="C997" s="140">
        <v>860</v>
      </c>
      <c r="D997" s="140"/>
      <c r="E997" s="102"/>
      <c r="F997" s="102"/>
      <c r="G997" s="141">
        <v>4147</v>
      </c>
      <c r="H997" s="141"/>
      <c r="I997" s="141"/>
      <c r="J997" s="120" t="s">
        <v>171</v>
      </c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1">
        <v>5000</v>
      </c>
      <c r="Y997" s="121"/>
      <c r="Z997" s="121"/>
      <c r="AA997" s="121"/>
      <c r="AB997" s="121"/>
      <c r="AC997" s="122"/>
      <c r="AD997" s="121">
        <v>3892.24</v>
      </c>
      <c r="AE997" s="121"/>
      <c r="AF997" s="121"/>
      <c r="AG997" s="121"/>
      <c r="AH997" s="121"/>
      <c r="AI997" s="122"/>
      <c r="AJ997" s="88">
        <f>AD997/X997*100</f>
        <v>77.844799999999992</v>
      </c>
      <c r="AK997" s="89"/>
    </row>
    <row r="998" spans="1:37" ht="20.100000000000001" customHeight="1" x14ac:dyDescent="0.25">
      <c r="A998" s="145"/>
      <c r="B998" s="139"/>
      <c r="C998" s="140">
        <v>460</v>
      </c>
      <c r="D998" s="140"/>
      <c r="E998" s="102"/>
      <c r="F998" s="102"/>
      <c r="G998" s="141">
        <v>4148</v>
      </c>
      <c r="H998" s="141"/>
      <c r="I998" s="141"/>
      <c r="J998" s="120" t="s">
        <v>55</v>
      </c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1">
        <v>500</v>
      </c>
      <c r="Y998" s="121"/>
      <c r="Z998" s="121"/>
      <c r="AA998" s="121"/>
      <c r="AB998" s="121"/>
      <c r="AC998" s="122"/>
      <c r="AD998" s="121">
        <v>0</v>
      </c>
      <c r="AE998" s="121"/>
      <c r="AF998" s="121"/>
      <c r="AG998" s="121"/>
      <c r="AH998" s="121"/>
      <c r="AI998" s="122"/>
      <c r="AJ998" s="88">
        <f>AD998/X998*100</f>
        <v>0</v>
      </c>
      <c r="AK998" s="89"/>
    </row>
    <row r="999" spans="1:37" ht="20.100000000000001" customHeight="1" x14ac:dyDescent="0.25">
      <c r="A999" s="146"/>
      <c r="B999" s="138"/>
      <c r="C999" s="137">
        <v>860</v>
      </c>
      <c r="D999" s="137"/>
      <c r="E999" s="163"/>
      <c r="F999" s="163"/>
      <c r="G999" s="138">
        <v>4149</v>
      </c>
      <c r="H999" s="138"/>
      <c r="I999" s="138"/>
      <c r="J999" s="105" t="s">
        <v>56</v>
      </c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6">
        <v>33000</v>
      </c>
      <c r="Y999" s="106"/>
      <c r="Z999" s="106"/>
      <c r="AA999" s="106"/>
      <c r="AB999" s="106"/>
      <c r="AC999" s="107"/>
      <c r="AD999" s="106">
        <v>26679.21</v>
      </c>
      <c r="AE999" s="106"/>
      <c r="AF999" s="106"/>
      <c r="AG999" s="106"/>
      <c r="AH999" s="106"/>
      <c r="AI999" s="107"/>
      <c r="AJ999" s="88">
        <f t="shared" si="42"/>
        <v>80.846090909090904</v>
      </c>
      <c r="AK999" s="89"/>
    </row>
    <row r="1000" spans="1:37" ht="20.100000000000001" customHeight="1" x14ac:dyDescent="0.25">
      <c r="A1000" s="171"/>
      <c r="B1000" s="172"/>
      <c r="C1000" s="209"/>
      <c r="D1000" s="210"/>
      <c r="E1000" s="214">
        <v>417</v>
      </c>
      <c r="F1000" s="215"/>
      <c r="G1000" s="103" t="s">
        <v>164</v>
      </c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254">
        <f>X1001</f>
        <v>5000</v>
      </c>
      <c r="Y1000" s="255"/>
      <c r="Z1000" s="255"/>
      <c r="AA1000" s="255"/>
      <c r="AB1000" s="255"/>
      <c r="AC1000" s="255"/>
      <c r="AD1000" s="255">
        <f>AD1001</f>
        <v>4740.88</v>
      </c>
      <c r="AE1000" s="255"/>
      <c r="AF1000" s="255"/>
      <c r="AG1000" s="255"/>
      <c r="AH1000" s="255"/>
      <c r="AI1000" s="255"/>
      <c r="AJ1000" s="647">
        <f>AD1000/X1000*100</f>
        <v>94.817599999999999</v>
      </c>
      <c r="AK1000" s="647"/>
    </row>
    <row r="1001" spans="1:37" ht="20.100000000000001" customHeight="1" x14ac:dyDescent="0.25">
      <c r="A1001" s="173"/>
      <c r="B1001" s="174"/>
      <c r="C1001" s="108">
        <v>133</v>
      </c>
      <c r="D1001" s="109"/>
      <c r="E1001" s="216"/>
      <c r="F1001" s="217"/>
      <c r="G1001" s="138">
        <v>4153</v>
      </c>
      <c r="H1001" s="138"/>
      <c r="I1001" s="138"/>
      <c r="J1001" s="105" t="s">
        <v>172</v>
      </c>
      <c r="K1001" s="105"/>
      <c r="L1001" s="105"/>
      <c r="M1001" s="105"/>
      <c r="N1001" s="105"/>
      <c r="O1001" s="105"/>
      <c r="P1001" s="105"/>
      <c r="Q1001" s="105"/>
      <c r="R1001" s="105"/>
      <c r="S1001" s="105"/>
      <c r="T1001" s="105"/>
      <c r="U1001" s="105"/>
      <c r="V1001" s="105"/>
      <c r="W1001" s="105"/>
      <c r="X1001" s="107">
        <v>5000</v>
      </c>
      <c r="Y1001" s="324"/>
      <c r="Z1001" s="324"/>
      <c r="AA1001" s="324"/>
      <c r="AB1001" s="324"/>
      <c r="AC1001" s="324"/>
      <c r="AD1001" s="324">
        <v>4740.88</v>
      </c>
      <c r="AE1001" s="324"/>
      <c r="AF1001" s="324"/>
      <c r="AG1001" s="324"/>
      <c r="AH1001" s="324"/>
      <c r="AI1001" s="324"/>
      <c r="AJ1001" s="546">
        <f>AD1001/X1001*100</f>
        <v>94.817599999999999</v>
      </c>
      <c r="AK1001" s="546"/>
    </row>
    <row r="1002" spans="1:37" ht="20.100000000000001" customHeight="1" x14ac:dyDescent="0.25">
      <c r="A1002" s="142"/>
      <c r="B1002" s="143"/>
      <c r="C1002" s="147"/>
      <c r="D1002" s="147"/>
      <c r="E1002" s="101">
        <v>419</v>
      </c>
      <c r="F1002" s="101"/>
      <c r="G1002" s="236" t="s">
        <v>65</v>
      </c>
      <c r="H1002" s="237"/>
      <c r="I1002" s="237"/>
      <c r="J1002" s="237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8"/>
      <c r="X1002" s="83">
        <f>X1003+X1004</f>
        <v>70000</v>
      </c>
      <c r="Y1002" s="84"/>
      <c r="Z1002" s="84"/>
      <c r="AA1002" s="84"/>
      <c r="AB1002" s="84"/>
      <c r="AC1002" s="85"/>
      <c r="AD1002" s="83">
        <f>AD1003+AD1004</f>
        <v>70104.600000000006</v>
      </c>
      <c r="AE1002" s="84"/>
      <c r="AF1002" s="84"/>
      <c r="AG1002" s="84"/>
      <c r="AH1002" s="84"/>
      <c r="AI1002" s="85"/>
      <c r="AJ1002" s="86">
        <f t="shared" si="42"/>
        <v>100.14942857142859</v>
      </c>
      <c r="AK1002" s="87"/>
    </row>
    <row r="1003" spans="1:37" ht="20.100000000000001" customHeight="1" x14ac:dyDescent="0.25">
      <c r="A1003" s="464"/>
      <c r="B1003" s="239"/>
      <c r="C1003" s="92">
        <v>860</v>
      </c>
      <c r="D1003" s="93"/>
      <c r="E1003" s="444"/>
      <c r="F1003" s="444"/>
      <c r="G1003" s="229">
        <v>4191</v>
      </c>
      <c r="H1003" s="230"/>
      <c r="I1003" s="230"/>
      <c r="J1003" s="95" t="s">
        <v>154</v>
      </c>
      <c r="K1003" s="95"/>
      <c r="L1003" s="95"/>
      <c r="M1003" s="95"/>
      <c r="N1003" s="95"/>
      <c r="O1003" s="95"/>
      <c r="P1003" s="95"/>
      <c r="Q1003" s="95"/>
      <c r="R1003" s="95"/>
      <c r="S1003" s="95"/>
      <c r="T1003" s="95"/>
      <c r="U1003" s="95"/>
      <c r="V1003" s="95"/>
      <c r="W1003" s="96"/>
      <c r="X1003" s="97">
        <v>65000</v>
      </c>
      <c r="Y1003" s="98"/>
      <c r="Z1003" s="98"/>
      <c r="AA1003" s="98"/>
      <c r="AB1003" s="98"/>
      <c r="AC1003" s="99"/>
      <c r="AD1003" s="100">
        <v>65166.16</v>
      </c>
      <c r="AE1003" s="98"/>
      <c r="AF1003" s="98"/>
      <c r="AG1003" s="98"/>
      <c r="AH1003" s="98"/>
      <c r="AI1003" s="99"/>
      <c r="AJ1003" s="88">
        <f t="shared" si="42"/>
        <v>100.25563076923076</v>
      </c>
      <c r="AK1003" s="89"/>
    </row>
    <row r="1004" spans="1:37" ht="20.100000000000001" customHeight="1" x14ac:dyDescent="0.25">
      <c r="A1004" s="145"/>
      <c r="B1004" s="139"/>
      <c r="C1004" s="104">
        <v>860</v>
      </c>
      <c r="D1004" s="104"/>
      <c r="E1004" s="102"/>
      <c r="F1004" s="102"/>
      <c r="G1004" s="139">
        <v>4196</v>
      </c>
      <c r="H1004" s="139"/>
      <c r="I1004" s="139"/>
      <c r="J1004" s="300" t="s">
        <v>68</v>
      </c>
      <c r="K1004" s="300"/>
      <c r="L1004" s="300"/>
      <c r="M1004" s="300"/>
      <c r="N1004" s="300"/>
      <c r="O1004" s="300"/>
      <c r="P1004" s="300"/>
      <c r="Q1004" s="300"/>
      <c r="R1004" s="300"/>
      <c r="S1004" s="300"/>
      <c r="T1004" s="300"/>
      <c r="U1004" s="300"/>
      <c r="V1004" s="300"/>
      <c r="W1004" s="300"/>
      <c r="X1004" s="90">
        <v>5000</v>
      </c>
      <c r="Y1004" s="90"/>
      <c r="Z1004" s="90"/>
      <c r="AA1004" s="90"/>
      <c r="AB1004" s="90"/>
      <c r="AC1004" s="91"/>
      <c r="AD1004" s="90">
        <v>4938.4399999999996</v>
      </c>
      <c r="AE1004" s="90"/>
      <c r="AF1004" s="90"/>
      <c r="AG1004" s="90"/>
      <c r="AH1004" s="90"/>
      <c r="AI1004" s="91"/>
      <c r="AJ1004" s="233">
        <f t="shared" si="42"/>
        <v>98.768799999999985</v>
      </c>
      <c r="AK1004" s="234"/>
    </row>
    <row r="1005" spans="1:37" ht="39.950000000000003" customHeight="1" x14ac:dyDescent="0.25">
      <c r="A1005" s="171"/>
      <c r="B1005" s="172"/>
      <c r="C1005" s="209"/>
      <c r="D1005" s="210"/>
      <c r="E1005" s="214">
        <v>431</v>
      </c>
      <c r="F1005" s="215"/>
      <c r="G1005" s="103" t="s">
        <v>69</v>
      </c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289">
        <f>X1006+X1007</f>
        <v>90500</v>
      </c>
      <c r="Y1005" s="289"/>
      <c r="Z1005" s="289"/>
      <c r="AA1005" s="289"/>
      <c r="AB1005" s="289"/>
      <c r="AC1005" s="254"/>
      <c r="AD1005" s="289">
        <f>AD1006+AD1007</f>
        <v>85630.88</v>
      </c>
      <c r="AE1005" s="289"/>
      <c r="AF1005" s="289"/>
      <c r="AG1005" s="289"/>
      <c r="AH1005" s="289"/>
      <c r="AI1005" s="254"/>
      <c r="AJ1005" s="660">
        <f t="shared" ref="AJ1005:AJ1008" si="43">AD1005/X1005*100</f>
        <v>94.619756906077356</v>
      </c>
      <c r="AK1005" s="311"/>
    </row>
    <row r="1006" spans="1:37" ht="20.100000000000001" customHeight="1" x14ac:dyDescent="0.25">
      <c r="A1006" s="218"/>
      <c r="B1006" s="219"/>
      <c r="C1006" s="92">
        <v>860</v>
      </c>
      <c r="D1006" s="93"/>
      <c r="E1006" s="220"/>
      <c r="F1006" s="221"/>
      <c r="G1006" s="141">
        <v>4314</v>
      </c>
      <c r="H1006" s="141"/>
      <c r="I1006" s="141"/>
      <c r="J1006" s="120" t="s">
        <v>71</v>
      </c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1">
        <v>53000</v>
      </c>
      <c r="Y1006" s="121"/>
      <c r="Z1006" s="121"/>
      <c r="AA1006" s="121"/>
      <c r="AB1006" s="121"/>
      <c r="AC1006" s="122"/>
      <c r="AD1006" s="100">
        <v>48308.2</v>
      </c>
      <c r="AE1006" s="98"/>
      <c r="AF1006" s="98"/>
      <c r="AG1006" s="98"/>
      <c r="AH1006" s="98"/>
      <c r="AI1006" s="99"/>
      <c r="AJ1006" s="88">
        <f t="shared" si="43"/>
        <v>91.147547169811318</v>
      </c>
      <c r="AK1006" s="89"/>
    </row>
    <row r="1007" spans="1:37" ht="20.100000000000001" customHeight="1" x14ac:dyDescent="0.25">
      <c r="A1007" s="173"/>
      <c r="B1007" s="174"/>
      <c r="C1007" s="656">
        <v>860</v>
      </c>
      <c r="D1007" s="657"/>
      <c r="E1007" s="216"/>
      <c r="F1007" s="217"/>
      <c r="G1007" s="530">
        <v>4319</v>
      </c>
      <c r="H1007" s="530"/>
      <c r="I1007" s="530"/>
      <c r="J1007" s="652" t="s">
        <v>152</v>
      </c>
      <c r="K1007" s="652"/>
      <c r="L1007" s="652"/>
      <c r="M1007" s="652"/>
      <c r="N1007" s="652"/>
      <c r="O1007" s="652"/>
      <c r="P1007" s="652"/>
      <c r="Q1007" s="652"/>
      <c r="R1007" s="652"/>
      <c r="S1007" s="652"/>
      <c r="T1007" s="652"/>
      <c r="U1007" s="652"/>
      <c r="V1007" s="652"/>
      <c r="W1007" s="652"/>
      <c r="X1007" s="531">
        <v>37500</v>
      </c>
      <c r="Y1007" s="531"/>
      <c r="Z1007" s="531"/>
      <c r="AA1007" s="531"/>
      <c r="AB1007" s="531"/>
      <c r="AC1007" s="532"/>
      <c r="AD1007" s="312">
        <v>37322.68</v>
      </c>
      <c r="AE1007" s="313"/>
      <c r="AF1007" s="313"/>
      <c r="AG1007" s="313"/>
      <c r="AH1007" s="313"/>
      <c r="AI1007" s="314"/>
      <c r="AJ1007" s="622">
        <f t="shared" si="43"/>
        <v>99.527146666666667</v>
      </c>
      <c r="AK1007" s="623"/>
    </row>
    <row r="1008" spans="1:37" ht="20.100000000000001" customHeight="1" x14ac:dyDescent="0.25">
      <c r="A1008" s="200">
        <v>19</v>
      </c>
      <c r="B1008" s="201"/>
      <c r="C1008" s="204" t="s">
        <v>94</v>
      </c>
      <c r="D1008" s="204"/>
      <c r="E1008" s="204"/>
      <c r="F1008" s="204"/>
      <c r="G1008" s="204"/>
      <c r="H1008" s="204"/>
      <c r="I1008" s="204"/>
      <c r="J1008" s="204"/>
      <c r="K1008" s="204"/>
      <c r="L1008" s="204"/>
      <c r="M1008" s="204"/>
      <c r="N1008" s="204"/>
      <c r="O1008" s="204"/>
      <c r="P1008" s="204"/>
      <c r="Q1008" s="204"/>
      <c r="R1008" s="204"/>
      <c r="S1008" s="204"/>
      <c r="T1008" s="204"/>
      <c r="U1008" s="204"/>
      <c r="V1008" s="204"/>
      <c r="W1008" s="204"/>
      <c r="X1008" s="148">
        <f>SUM(X980+X986+X989+X993+X1000+X1002+X1005)</f>
        <v>772200</v>
      </c>
      <c r="Y1008" s="149"/>
      <c r="Z1008" s="149"/>
      <c r="AA1008" s="149"/>
      <c r="AB1008" s="149"/>
      <c r="AC1008" s="150"/>
      <c r="AD1008" s="148">
        <f>SUM(AD980+AD986+AD989+AD993+AD1000+AD1002+AD1005)</f>
        <v>730721.27999999991</v>
      </c>
      <c r="AE1008" s="149"/>
      <c r="AF1008" s="149"/>
      <c r="AG1008" s="149"/>
      <c r="AH1008" s="149"/>
      <c r="AI1008" s="150"/>
      <c r="AJ1008" s="154">
        <f t="shared" si="43"/>
        <v>94.628500388500385</v>
      </c>
      <c r="AK1008" s="155"/>
    </row>
    <row r="1009" spans="1:37" ht="20.100000000000001" customHeight="1" x14ac:dyDescent="0.25">
      <c r="A1009" s="202"/>
      <c r="B1009" s="203"/>
      <c r="C1009" s="205"/>
      <c r="D1009" s="205"/>
      <c r="E1009" s="205"/>
      <c r="F1009" s="205"/>
      <c r="G1009" s="205"/>
      <c r="H1009" s="205"/>
      <c r="I1009" s="205"/>
      <c r="J1009" s="205"/>
      <c r="K1009" s="205"/>
      <c r="L1009" s="205"/>
      <c r="M1009" s="205"/>
      <c r="N1009" s="205"/>
      <c r="O1009" s="205"/>
      <c r="P1009" s="205"/>
      <c r="Q1009" s="205"/>
      <c r="R1009" s="205"/>
      <c r="S1009" s="205"/>
      <c r="T1009" s="205"/>
      <c r="U1009" s="205"/>
      <c r="V1009" s="205"/>
      <c r="W1009" s="205"/>
      <c r="X1009" s="151"/>
      <c r="Y1009" s="152"/>
      <c r="Z1009" s="152"/>
      <c r="AA1009" s="152"/>
      <c r="AB1009" s="152"/>
      <c r="AC1009" s="153"/>
      <c r="AD1009" s="151"/>
      <c r="AE1009" s="152"/>
      <c r="AF1009" s="152"/>
      <c r="AG1009" s="152"/>
      <c r="AH1009" s="152"/>
      <c r="AI1009" s="153"/>
      <c r="AJ1009" s="156" t="e">
        <f t="shared" si="42"/>
        <v>#DIV/0!</v>
      </c>
      <c r="AK1009" s="157"/>
    </row>
    <row r="1010" spans="1:37" ht="20.100000000000001" customHeight="1" x14ac:dyDescent="0.25"/>
    <row r="1011" spans="1:37" ht="20.100000000000001" customHeight="1" x14ac:dyDescent="0.25"/>
    <row r="1012" spans="1:37" ht="20.100000000000001" customHeight="1" x14ac:dyDescent="0.25"/>
    <row r="1013" spans="1:37" ht="20.100000000000001" customHeight="1" x14ac:dyDescent="0.25"/>
    <row r="1014" spans="1:37" ht="20.100000000000001" customHeight="1" x14ac:dyDescent="0.25"/>
    <row r="1015" spans="1:37" ht="20.100000000000001" customHeight="1" x14ac:dyDescent="0.25"/>
    <row r="1016" spans="1:37" ht="20.100000000000001" customHeight="1" x14ac:dyDescent="0.25"/>
    <row r="1017" spans="1:37" ht="20.100000000000001" customHeight="1" x14ac:dyDescent="0.25"/>
    <row r="1018" spans="1:37" ht="20.100000000000001" customHeight="1" x14ac:dyDescent="0.25"/>
    <row r="1019" spans="1:37" ht="20.100000000000001" customHeight="1" x14ac:dyDescent="0.25"/>
    <row r="1020" spans="1:37" ht="20.100000000000001" customHeight="1" x14ac:dyDescent="0.25"/>
    <row r="1021" spans="1:37" ht="20.100000000000001" customHeight="1" x14ac:dyDescent="0.25">
      <c r="A1021" s="196" t="s">
        <v>89</v>
      </c>
      <c r="B1021" s="197"/>
      <c r="C1021" s="197" t="s">
        <v>90</v>
      </c>
      <c r="D1021" s="197"/>
      <c r="E1021" s="164" t="s">
        <v>91</v>
      </c>
      <c r="F1021" s="164"/>
      <c r="G1021" s="197" t="s">
        <v>91</v>
      </c>
      <c r="H1021" s="197"/>
      <c r="I1021" s="197" t="s">
        <v>92</v>
      </c>
      <c r="J1021" s="197"/>
      <c r="K1021" s="197"/>
      <c r="L1021" s="197"/>
      <c r="M1021" s="197"/>
      <c r="N1021" s="197"/>
      <c r="O1021" s="197"/>
      <c r="P1021" s="197"/>
      <c r="Q1021" s="197"/>
      <c r="R1021" s="197"/>
      <c r="S1021" s="197"/>
      <c r="T1021" s="197"/>
      <c r="U1021" s="197"/>
      <c r="V1021" s="197"/>
      <c r="W1021" s="197"/>
      <c r="X1021" s="197" t="s">
        <v>201</v>
      </c>
      <c r="Y1021" s="197"/>
      <c r="Z1021" s="197"/>
      <c r="AA1021" s="197"/>
      <c r="AB1021" s="197"/>
      <c r="AC1021" s="206"/>
      <c r="AD1021" s="197" t="s">
        <v>200</v>
      </c>
      <c r="AE1021" s="197"/>
      <c r="AF1021" s="197"/>
      <c r="AG1021" s="197"/>
      <c r="AH1021" s="197"/>
      <c r="AI1021" s="206"/>
      <c r="AJ1021" s="158" t="s">
        <v>122</v>
      </c>
      <c r="AK1021" s="159"/>
    </row>
    <row r="1022" spans="1:37" ht="20.100000000000001" customHeight="1" x14ac:dyDescent="0.25">
      <c r="A1022" s="198"/>
      <c r="B1022" s="199"/>
      <c r="C1022" s="199"/>
      <c r="D1022" s="199"/>
      <c r="E1022" s="165"/>
      <c r="F1022" s="165"/>
      <c r="G1022" s="199"/>
      <c r="H1022" s="199"/>
      <c r="I1022" s="199"/>
      <c r="J1022" s="199"/>
      <c r="K1022" s="199"/>
      <c r="L1022" s="199"/>
      <c r="M1022" s="199"/>
      <c r="N1022" s="199"/>
      <c r="O1022" s="199"/>
      <c r="P1022" s="199"/>
      <c r="Q1022" s="199"/>
      <c r="R1022" s="199"/>
      <c r="S1022" s="199"/>
      <c r="T1022" s="199"/>
      <c r="U1022" s="199"/>
      <c r="V1022" s="199"/>
      <c r="W1022" s="199"/>
      <c r="X1022" s="199"/>
      <c r="Y1022" s="199"/>
      <c r="Z1022" s="199"/>
      <c r="AA1022" s="199"/>
      <c r="AB1022" s="199"/>
      <c r="AC1022" s="207"/>
      <c r="AD1022" s="199"/>
      <c r="AE1022" s="199"/>
      <c r="AF1022" s="199"/>
      <c r="AG1022" s="199"/>
      <c r="AH1022" s="199"/>
      <c r="AI1022" s="207"/>
      <c r="AJ1022" s="160"/>
      <c r="AK1022" s="161"/>
    </row>
    <row r="1023" spans="1:37" ht="20.100000000000001" customHeight="1" x14ac:dyDescent="0.25">
      <c r="A1023" s="166">
        <v>20</v>
      </c>
      <c r="B1023" s="167"/>
      <c r="C1023" s="187" t="s">
        <v>112</v>
      </c>
      <c r="D1023" s="188"/>
      <c r="E1023" s="188"/>
      <c r="F1023" s="188"/>
      <c r="G1023" s="188"/>
      <c r="H1023" s="188"/>
      <c r="I1023" s="188"/>
      <c r="J1023" s="188"/>
      <c r="K1023" s="188"/>
      <c r="L1023" s="188"/>
      <c r="M1023" s="188"/>
      <c r="N1023" s="188"/>
      <c r="O1023" s="188"/>
      <c r="P1023" s="188"/>
      <c r="Q1023" s="188"/>
      <c r="R1023" s="188"/>
      <c r="S1023" s="188"/>
      <c r="T1023" s="188"/>
      <c r="U1023" s="188"/>
      <c r="V1023" s="188"/>
      <c r="W1023" s="188"/>
      <c r="X1023" s="188"/>
      <c r="Y1023" s="188"/>
      <c r="Z1023" s="188"/>
      <c r="AA1023" s="188"/>
      <c r="AB1023" s="188"/>
      <c r="AC1023" s="188"/>
      <c r="AD1023" s="188"/>
      <c r="AE1023" s="188"/>
      <c r="AF1023" s="188"/>
      <c r="AG1023" s="188"/>
      <c r="AH1023" s="188"/>
      <c r="AI1023" s="188"/>
      <c r="AJ1023" s="188"/>
      <c r="AK1023" s="189"/>
    </row>
    <row r="1024" spans="1:37" ht="20.100000000000001" customHeight="1" x14ac:dyDescent="0.25">
      <c r="A1024" s="168"/>
      <c r="B1024" s="169"/>
      <c r="C1024" s="190"/>
      <c r="D1024" s="191"/>
      <c r="E1024" s="191"/>
      <c r="F1024" s="191"/>
      <c r="G1024" s="191"/>
      <c r="H1024" s="191"/>
      <c r="I1024" s="191"/>
      <c r="J1024" s="191"/>
      <c r="K1024" s="191"/>
      <c r="L1024" s="191"/>
      <c r="M1024" s="191"/>
      <c r="N1024" s="191"/>
      <c r="O1024" s="191"/>
      <c r="P1024" s="191"/>
      <c r="Q1024" s="191"/>
      <c r="R1024" s="191"/>
      <c r="S1024" s="191"/>
      <c r="T1024" s="191"/>
      <c r="U1024" s="191"/>
      <c r="V1024" s="191"/>
      <c r="W1024" s="191"/>
      <c r="X1024" s="191"/>
      <c r="Y1024" s="191"/>
      <c r="Z1024" s="191"/>
      <c r="AA1024" s="191"/>
      <c r="AB1024" s="191"/>
      <c r="AC1024" s="191"/>
      <c r="AD1024" s="191"/>
      <c r="AE1024" s="191"/>
      <c r="AF1024" s="191"/>
      <c r="AG1024" s="191"/>
      <c r="AH1024" s="191"/>
      <c r="AI1024" s="191"/>
      <c r="AJ1024" s="191"/>
      <c r="AK1024" s="192"/>
    </row>
    <row r="1025" spans="1:37" ht="20.100000000000001" customHeight="1" x14ac:dyDescent="0.25">
      <c r="A1025" s="142"/>
      <c r="B1025" s="143"/>
      <c r="C1025" s="147"/>
      <c r="D1025" s="147"/>
      <c r="E1025" s="101">
        <v>411</v>
      </c>
      <c r="F1025" s="101"/>
      <c r="G1025" s="170" t="s">
        <v>32</v>
      </c>
      <c r="H1025" s="170"/>
      <c r="I1025" s="170"/>
      <c r="J1025" s="170"/>
      <c r="K1025" s="170"/>
      <c r="L1025" s="170"/>
      <c r="M1025" s="170"/>
      <c r="N1025" s="170"/>
      <c r="O1025" s="170"/>
      <c r="P1025" s="170"/>
      <c r="Q1025" s="170"/>
      <c r="R1025" s="170"/>
      <c r="S1025" s="170"/>
      <c r="T1025" s="170"/>
      <c r="U1025" s="170"/>
      <c r="V1025" s="170"/>
      <c r="W1025" s="170"/>
      <c r="X1025" s="83">
        <f>SUM(X1026:X1030)</f>
        <v>104000</v>
      </c>
      <c r="Y1025" s="84"/>
      <c r="Z1025" s="84"/>
      <c r="AA1025" s="84"/>
      <c r="AB1025" s="84"/>
      <c r="AC1025" s="85"/>
      <c r="AD1025" s="83">
        <f>SUM(AD1026:AD1030)</f>
        <v>94192.26</v>
      </c>
      <c r="AE1025" s="84"/>
      <c r="AF1025" s="84"/>
      <c r="AG1025" s="84"/>
      <c r="AH1025" s="84"/>
      <c r="AI1025" s="85"/>
      <c r="AJ1025" s="86">
        <f t="shared" ref="AJ1025:AJ1054" si="44">AD1025/X1025*100</f>
        <v>90.569480769230765</v>
      </c>
      <c r="AK1025" s="87"/>
    </row>
    <row r="1026" spans="1:37" ht="20.100000000000001" customHeight="1" x14ac:dyDescent="0.25">
      <c r="A1026" s="144"/>
      <c r="B1026" s="141"/>
      <c r="C1026" s="140">
        <v>860</v>
      </c>
      <c r="D1026" s="140"/>
      <c r="E1026" s="162"/>
      <c r="F1026" s="162"/>
      <c r="G1026" s="141">
        <v>4111</v>
      </c>
      <c r="H1026" s="141"/>
      <c r="I1026" s="141"/>
      <c r="J1026" s="120" t="s">
        <v>33</v>
      </c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1">
        <v>62700</v>
      </c>
      <c r="Y1026" s="121"/>
      <c r="Z1026" s="121"/>
      <c r="AA1026" s="121"/>
      <c r="AB1026" s="121"/>
      <c r="AC1026" s="122"/>
      <c r="AD1026" s="121">
        <v>57063.45</v>
      </c>
      <c r="AE1026" s="121"/>
      <c r="AF1026" s="121"/>
      <c r="AG1026" s="121"/>
      <c r="AH1026" s="121"/>
      <c r="AI1026" s="122"/>
      <c r="AJ1026" s="88">
        <f t="shared" si="44"/>
        <v>91.010287081339712</v>
      </c>
      <c r="AK1026" s="89"/>
    </row>
    <row r="1027" spans="1:37" ht="20.100000000000001" customHeight="1" x14ac:dyDescent="0.25">
      <c r="A1027" s="144"/>
      <c r="B1027" s="141"/>
      <c r="C1027" s="140">
        <v>860</v>
      </c>
      <c r="D1027" s="140"/>
      <c r="E1027" s="162"/>
      <c r="F1027" s="162"/>
      <c r="G1027" s="141">
        <v>4112</v>
      </c>
      <c r="H1027" s="141"/>
      <c r="I1027" s="141"/>
      <c r="J1027" s="208" t="s">
        <v>34</v>
      </c>
      <c r="K1027" s="208"/>
      <c r="L1027" s="208"/>
      <c r="M1027" s="208"/>
      <c r="N1027" s="208"/>
      <c r="O1027" s="208"/>
      <c r="P1027" s="208"/>
      <c r="Q1027" s="208"/>
      <c r="R1027" s="208"/>
      <c r="S1027" s="208"/>
      <c r="T1027" s="208"/>
      <c r="U1027" s="208"/>
      <c r="V1027" s="208"/>
      <c r="W1027" s="208"/>
      <c r="X1027" s="121">
        <v>8600</v>
      </c>
      <c r="Y1027" s="121"/>
      <c r="Z1027" s="121"/>
      <c r="AA1027" s="121"/>
      <c r="AB1027" s="121"/>
      <c r="AC1027" s="122"/>
      <c r="AD1027" s="121">
        <v>7665.62</v>
      </c>
      <c r="AE1027" s="121"/>
      <c r="AF1027" s="121"/>
      <c r="AG1027" s="121"/>
      <c r="AH1027" s="121"/>
      <c r="AI1027" s="122"/>
      <c r="AJ1027" s="88">
        <f t="shared" si="44"/>
        <v>89.135116279069777</v>
      </c>
      <c r="AK1027" s="89"/>
    </row>
    <row r="1028" spans="1:37" ht="20.100000000000001" customHeight="1" x14ac:dyDescent="0.25">
      <c r="A1028" s="144"/>
      <c r="B1028" s="141"/>
      <c r="C1028" s="140">
        <v>860</v>
      </c>
      <c r="D1028" s="140"/>
      <c r="E1028" s="162"/>
      <c r="F1028" s="162"/>
      <c r="G1028" s="141">
        <v>4113</v>
      </c>
      <c r="H1028" s="141"/>
      <c r="I1028" s="141"/>
      <c r="J1028" s="120" t="s">
        <v>35</v>
      </c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1">
        <v>22500</v>
      </c>
      <c r="Y1028" s="121"/>
      <c r="Z1028" s="121"/>
      <c r="AA1028" s="121"/>
      <c r="AB1028" s="121"/>
      <c r="AC1028" s="122"/>
      <c r="AD1028" s="121">
        <v>20443.2</v>
      </c>
      <c r="AE1028" s="121"/>
      <c r="AF1028" s="121"/>
      <c r="AG1028" s="121"/>
      <c r="AH1028" s="121"/>
      <c r="AI1028" s="122"/>
      <c r="AJ1028" s="88">
        <f t="shared" si="44"/>
        <v>90.858666666666664</v>
      </c>
      <c r="AK1028" s="89"/>
    </row>
    <row r="1029" spans="1:37" ht="20.100000000000001" customHeight="1" x14ac:dyDescent="0.25">
      <c r="A1029" s="144"/>
      <c r="B1029" s="141"/>
      <c r="C1029" s="140">
        <v>860</v>
      </c>
      <c r="D1029" s="140"/>
      <c r="E1029" s="162"/>
      <c r="F1029" s="162"/>
      <c r="G1029" s="141">
        <v>4114</v>
      </c>
      <c r="H1029" s="141"/>
      <c r="I1029" s="141"/>
      <c r="J1029" s="120" t="s">
        <v>36</v>
      </c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1">
        <v>8900</v>
      </c>
      <c r="Y1029" s="121"/>
      <c r="Z1029" s="121"/>
      <c r="AA1029" s="121"/>
      <c r="AB1029" s="121"/>
      <c r="AC1029" s="122"/>
      <c r="AD1029" s="121">
        <v>7869.81</v>
      </c>
      <c r="AE1029" s="121"/>
      <c r="AF1029" s="121"/>
      <c r="AG1029" s="121"/>
      <c r="AH1029" s="121"/>
      <c r="AI1029" s="122"/>
      <c r="AJ1029" s="88">
        <f t="shared" si="44"/>
        <v>88.424831460674156</v>
      </c>
      <c r="AK1029" s="89"/>
    </row>
    <row r="1030" spans="1:37" ht="20.100000000000001" customHeight="1" x14ac:dyDescent="0.25">
      <c r="A1030" s="145"/>
      <c r="B1030" s="139"/>
      <c r="C1030" s="137">
        <v>860</v>
      </c>
      <c r="D1030" s="137"/>
      <c r="E1030" s="163"/>
      <c r="F1030" s="163"/>
      <c r="G1030" s="138">
        <v>4115</v>
      </c>
      <c r="H1030" s="138"/>
      <c r="I1030" s="138"/>
      <c r="J1030" s="105" t="s">
        <v>37</v>
      </c>
      <c r="K1030" s="105"/>
      <c r="L1030" s="105"/>
      <c r="M1030" s="105"/>
      <c r="N1030" s="105"/>
      <c r="O1030" s="105"/>
      <c r="P1030" s="105"/>
      <c r="Q1030" s="105"/>
      <c r="R1030" s="105"/>
      <c r="S1030" s="105"/>
      <c r="T1030" s="105"/>
      <c r="U1030" s="105"/>
      <c r="V1030" s="105"/>
      <c r="W1030" s="105"/>
      <c r="X1030" s="106">
        <v>1300</v>
      </c>
      <c r="Y1030" s="106"/>
      <c r="Z1030" s="106"/>
      <c r="AA1030" s="106"/>
      <c r="AB1030" s="106"/>
      <c r="AC1030" s="107"/>
      <c r="AD1030" s="106">
        <v>1150.18</v>
      </c>
      <c r="AE1030" s="106"/>
      <c r="AF1030" s="106"/>
      <c r="AG1030" s="106"/>
      <c r="AH1030" s="106"/>
      <c r="AI1030" s="107"/>
      <c r="AJ1030" s="88">
        <f t="shared" si="44"/>
        <v>88.475384615384627</v>
      </c>
      <c r="AK1030" s="89"/>
    </row>
    <row r="1031" spans="1:37" ht="20.100000000000001" customHeight="1" x14ac:dyDescent="0.25">
      <c r="A1031" s="171"/>
      <c r="B1031" s="172"/>
      <c r="C1031" s="296"/>
      <c r="D1031" s="147"/>
      <c r="E1031" s="101">
        <v>412</v>
      </c>
      <c r="F1031" s="101"/>
      <c r="G1031" s="103" t="s">
        <v>38</v>
      </c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83">
        <f>SUM(X1032:X1033)</f>
        <v>15000</v>
      </c>
      <c r="Y1031" s="84"/>
      <c r="Z1031" s="84"/>
      <c r="AA1031" s="84"/>
      <c r="AB1031" s="84"/>
      <c r="AC1031" s="85"/>
      <c r="AD1031" s="83">
        <f>SUM(AD1032:AD1033)</f>
        <v>13590.68</v>
      </c>
      <c r="AE1031" s="84"/>
      <c r="AF1031" s="84"/>
      <c r="AG1031" s="84"/>
      <c r="AH1031" s="84"/>
      <c r="AI1031" s="85"/>
      <c r="AJ1031" s="86">
        <f t="shared" si="44"/>
        <v>90.604533333333336</v>
      </c>
      <c r="AK1031" s="87"/>
    </row>
    <row r="1032" spans="1:37" ht="20.100000000000001" customHeight="1" x14ac:dyDescent="0.25">
      <c r="A1032" s="218"/>
      <c r="B1032" s="219"/>
      <c r="C1032" s="93">
        <v>860</v>
      </c>
      <c r="D1032" s="140"/>
      <c r="E1032" s="162"/>
      <c r="F1032" s="162"/>
      <c r="G1032" s="141">
        <v>4123</v>
      </c>
      <c r="H1032" s="141"/>
      <c r="I1032" s="141"/>
      <c r="J1032" s="120" t="s">
        <v>39</v>
      </c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1">
        <v>4300</v>
      </c>
      <c r="Y1032" s="121"/>
      <c r="Z1032" s="121"/>
      <c r="AA1032" s="121"/>
      <c r="AB1032" s="121"/>
      <c r="AC1032" s="122"/>
      <c r="AD1032" s="121">
        <v>4064.94</v>
      </c>
      <c r="AE1032" s="121"/>
      <c r="AF1032" s="121"/>
      <c r="AG1032" s="121"/>
      <c r="AH1032" s="121"/>
      <c r="AI1032" s="122"/>
      <c r="AJ1032" s="88">
        <f t="shared" si="44"/>
        <v>94.533488372093018</v>
      </c>
      <c r="AK1032" s="89"/>
    </row>
    <row r="1033" spans="1:37" ht="20.100000000000001" customHeight="1" x14ac:dyDescent="0.25">
      <c r="A1033" s="218"/>
      <c r="B1033" s="219"/>
      <c r="C1033" s="109">
        <v>860</v>
      </c>
      <c r="D1033" s="137"/>
      <c r="E1033" s="163"/>
      <c r="F1033" s="163"/>
      <c r="G1033" s="138">
        <v>4127</v>
      </c>
      <c r="H1033" s="138"/>
      <c r="I1033" s="138"/>
      <c r="J1033" s="222" t="s">
        <v>42</v>
      </c>
      <c r="K1033" s="222"/>
      <c r="L1033" s="222"/>
      <c r="M1033" s="222"/>
      <c r="N1033" s="222"/>
      <c r="O1033" s="222"/>
      <c r="P1033" s="222"/>
      <c r="Q1033" s="222"/>
      <c r="R1033" s="222"/>
      <c r="S1033" s="222"/>
      <c r="T1033" s="222"/>
      <c r="U1033" s="222"/>
      <c r="V1033" s="222"/>
      <c r="W1033" s="222"/>
      <c r="X1033" s="106">
        <v>10700</v>
      </c>
      <c r="Y1033" s="106"/>
      <c r="Z1033" s="106"/>
      <c r="AA1033" s="106"/>
      <c r="AB1033" s="106"/>
      <c r="AC1033" s="107"/>
      <c r="AD1033" s="106">
        <v>9525.74</v>
      </c>
      <c r="AE1033" s="106"/>
      <c r="AF1033" s="106"/>
      <c r="AG1033" s="106"/>
      <c r="AH1033" s="106"/>
      <c r="AI1033" s="107"/>
      <c r="AJ1033" s="88">
        <f t="shared" si="44"/>
        <v>89.025607476635514</v>
      </c>
      <c r="AK1033" s="89"/>
    </row>
    <row r="1034" spans="1:37" ht="20.100000000000001" customHeight="1" x14ac:dyDescent="0.25">
      <c r="A1034" s="123"/>
      <c r="B1034" s="124"/>
      <c r="C1034" s="296"/>
      <c r="D1034" s="147"/>
      <c r="E1034" s="223">
        <v>413</v>
      </c>
      <c r="F1034" s="223"/>
      <c r="G1034" s="103" t="s">
        <v>43</v>
      </c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  <c r="U1034" s="103"/>
      <c r="V1034" s="103"/>
      <c r="W1034" s="103"/>
      <c r="X1034" s="83">
        <f>SUM(X1035:AC1037)</f>
        <v>14500</v>
      </c>
      <c r="Y1034" s="84"/>
      <c r="Z1034" s="84"/>
      <c r="AA1034" s="84"/>
      <c r="AB1034" s="84"/>
      <c r="AC1034" s="85"/>
      <c r="AD1034" s="83">
        <f>SUM(AD1035:AI1037)</f>
        <v>7625.4400000000005</v>
      </c>
      <c r="AE1034" s="84"/>
      <c r="AF1034" s="84"/>
      <c r="AG1034" s="84"/>
      <c r="AH1034" s="84"/>
      <c r="AI1034" s="85"/>
      <c r="AJ1034" s="86">
        <f t="shared" si="44"/>
        <v>52.589241379310344</v>
      </c>
      <c r="AK1034" s="87"/>
    </row>
    <row r="1035" spans="1:37" ht="20.100000000000001" customHeight="1" x14ac:dyDescent="0.25">
      <c r="A1035" s="125"/>
      <c r="B1035" s="126"/>
      <c r="C1035" s="93">
        <v>860</v>
      </c>
      <c r="D1035" s="140"/>
      <c r="E1035" s="224"/>
      <c r="F1035" s="224"/>
      <c r="G1035" s="141">
        <v>4131</v>
      </c>
      <c r="H1035" s="141"/>
      <c r="I1035" s="141"/>
      <c r="J1035" s="120" t="s">
        <v>44</v>
      </c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1">
        <v>6000</v>
      </c>
      <c r="Y1035" s="121"/>
      <c r="Z1035" s="121"/>
      <c r="AA1035" s="121"/>
      <c r="AB1035" s="121"/>
      <c r="AC1035" s="122"/>
      <c r="AD1035" s="121">
        <v>1692.37</v>
      </c>
      <c r="AE1035" s="121"/>
      <c r="AF1035" s="121"/>
      <c r="AG1035" s="121"/>
      <c r="AH1035" s="121"/>
      <c r="AI1035" s="122"/>
      <c r="AJ1035" s="88">
        <f t="shared" si="44"/>
        <v>28.206166666666665</v>
      </c>
      <c r="AK1035" s="89"/>
    </row>
    <row r="1036" spans="1:37" ht="20.100000000000001" customHeight="1" x14ac:dyDescent="0.25">
      <c r="A1036" s="125"/>
      <c r="B1036" s="126"/>
      <c r="C1036" s="93">
        <v>860</v>
      </c>
      <c r="D1036" s="140"/>
      <c r="E1036" s="224"/>
      <c r="F1036" s="224"/>
      <c r="G1036" s="141">
        <v>4133</v>
      </c>
      <c r="H1036" s="141"/>
      <c r="I1036" s="141"/>
      <c r="J1036" s="120" t="s">
        <v>45</v>
      </c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1">
        <v>2000</v>
      </c>
      <c r="Y1036" s="121"/>
      <c r="Z1036" s="121"/>
      <c r="AA1036" s="121"/>
      <c r="AB1036" s="121"/>
      <c r="AC1036" s="122"/>
      <c r="AD1036" s="121">
        <v>1132.97</v>
      </c>
      <c r="AE1036" s="121"/>
      <c r="AF1036" s="121"/>
      <c r="AG1036" s="121"/>
      <c r="AH1036" s="121"/>
      <c r="AI1036" s="122"/>
      <c r="AJ1036" s="88">
        <f t="shared" si="44"/>
        <v>56.648499999999999</v>
      </c>
      <c r="AK1036" s="89"/>
    </row>
    <row r="1037" spans="1:37" ht="20.100000000000001" customHeight="1" x14ac:dyDescent="0.25">
      <c r="A1037" s="125"/>
      <c r="B1037" s="126"/>
      <c r="C1037" s="140">
        <v>435</v>
      </c>
      <c r="D1037" s="140"/>
      <c r="E1037" s="224"/>
      <c r="F1037" s="224"/>
      <c r="G1037" s="141">
        <v>4134</v>
      </c>
      <c r="H1037" s="141"/>
      <c r="I1037" s="141"/>
      <c r="J1037" s="208" t="s">
        <v>46</v>
      </c>
      <c r="K1037" s="208"/>
      <c r="L1037" s="208"/>
      <c r="M1037" s="208"/>
      <c r="N1037" s="208"/>
      <c r="O1037" s="208"/>
      <c r="P1037" s="208"/>
      <c r="Q1037" s="208"/>
      <c r="R1037" s="208"/>
      <c r="S1037" s="208"/>
      <c r="T1037" s="208"/>
      <c r="U1037" s="208"/>
      <c r="V1037" s="208"/>
      <c r="W1037" s="208"/>
      <c r="X1037" s="121">
        <v>6500</v>
      </c>
      <c r="Y1037" s="121"/>
      <c r="Z1037" s="121"/>
      <c r="AA1037" s="121"/>
      <c r="AB1037" s="121"/>
      <c r="AC1037" s="122"/>
      <c r="AD1037" s="121">
        <v>4800.1000000000004</v>
      </c>
      <c r="AE1037" s="121"/>
      <c r="AF1037" s="121"/>
      <c r="AG1037" s="121"/>
      <c r="AH1037" s="121"/>
      <c r="AI1037" s="122"/>
      <c r="AJ1037" s="88">
        <f t="shared" si="44"/>
        <v>73.847692307692313</v>
      </c>
      <c r="AK1037" s="89"/>
    </row>
    <row r="1038" spans="1:37" ht="20.100000000000001" customHeight="1" x14ac:dyDescent="0.25">
      <c r="A1038" s="464"/>
      <c r="B1038" s="239"/>
      <c r="C1038" s="147"/>
      <c r="D1038" s="147"/>
      <c r="E1038" s="101">
        <v>414</v>
      </c>
      <c r="F1038" s="101"/>
      <c r="G1038" s="103" t="s">
        <v>48</v>
      </c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83">
        <f>SUM(X1039:X1040)</f>
        <v>7000</v>
      </c>
      <c r="Y1038" s="84"/>
      <c r="Z1038" s="84"/>
      <c r="AA1038" s="84"/>
      <c r="AB1038" s="84"/>
      <c r="AC1038" s="85"/>
      <c r="AD1038" s="83">
        <f>SUM(AD1039:AD1040)</f>
        <v>1216.8800000000001</v>
      </c>
      <c r="AE1038" s="84"/>
      <c r="AF1038" s="84"/>
      <c r="AG1038" s="84"/>
      <c r="AH1038" s="84"/>
      <c r="AI1038" s="85"/>
      <c r="AJ1038" s="86">
        <f t="shared" si="44"/>
        <v>17.384000000000004</v>
      </c>
      <c r="AK1038" s="87"/>
    </row>
    <row r="1039" spans="1:37" ht="20.100000000000001" customHeight="1" x14ac:dyDescent="0.25">
      <c r="A1039" s="144"/>
      <c r="B1039" s="141"/>
      <c r="C1039" s="140">
        <v>460</v>
      </c>
      <c r="D1039" s="140"/>
      <c r="E1039" s="162"/>
      <c r="F1039" s="162"/>
      <c r="G1039" s="141">
        <v>4143</v>
      </c>
      <c r="H1039" s="141"/>
      <c r="I1039" s="141"/>
      <c r="J1039" s="120" t="s">
        <v>51</v>
      </c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1">
        <v>1000</v>
      </c>
      <c r="Y1039" s="121"/>
      <c r="Z1039" s="121"/>
      <c r="AA1039" s="121"/>
      <c r="AB1039" s="121"/>
      <c r="AC1039" s="122"/>
      <c r="AD1039" s="121">
        <v>782.27</v>
      </c>
      <c r="AE1039" s="121"/>
      <c r="AF1039" s="121"/>
      <c r="AG1039" s="121"/>
      <c r="AH1039" s="121"/>
      <c r="AI1039" s="122"/>
      <c r="AJ1039" s="88">
        <f t="shared" si="44"/>
        <v>78.227000000000004</v>
      </c>
      <c r="AK1039" s="89"/>
    </row>
    <row r="1040" spans="1:37" ht="20.100000000000001" customHeight="1" x14ac:dyDescent="0.25">
      <c r="A1040" s="146"/>
      <c r="B1040" s="138"/>
      <c r="C1040" s="137">
        <v>860</v>
      </c>
      <c r="D1040" s="137"/>
      <c r="E1040" s="163"/>
      <c r="F1040" s="163"/>
      <c r="G1040" s="138">
        <v>4149</v>
      </c>
      <c r="H1040" s="138"/>
      <c r="I1040" s="138"/>
      <c r="J1040" s="105" t="s">
        <v>56</v>
      </c>
      <c r="K1040" s="105"/>
      <c r="L1040" s="105"/>
      <c r="M1040" s="105"/>
      <c r="N1040" s="105"/>
      <c r="O1040" s="105"/>
      <c r="P1040" s="105"/>
      <c r="Q1040" s="105"/>
      <c r="R1040" s="105"/>
      <c r="S1040" s="105"/>
      <c r="T1040" s="105"/>
      <c r="U1040" s="105"/>
      <c r="V1040" s="105"/>
      <c r="W1040" s="105"/>
      <c r="X1040" s="106">
        <v>6000</v>
      </c>
      <c r="Y1040" s="106"/>
      <c r="Z1040" s="106"/>
      <c r="AA1040" s="106"/>
      <c r="AB1040" s="106"/>
      <c r="AC1040" s="107"/>
      <c r="AD1040" s="106">
        <v>434.61</v>
      </c>
      <c r="AE1040" s="106"/>
      <c r="AF1040" s="106"/>
      <c r="AG1040" s="106"/>
      <c r="AH1040" s="106"/>
      <c r="AI1040" s="107"/>
      <c r="AJ1040" s="593">
        <f t="shared" si="44"/>
        <v>7.2435</v>
      </c>
      <c r="AK1040" s="594"/>
    </row>
    <row r="1041" spans="1:37" ht="20.100000000000001" customHeight="1" x14ac:dyDescent="0.25">
      <c r="A1041" s="171"/>
      <c r="B1041" s="172"/>
      <c r="C1041" s="654"/>
      <c r="D1041" s="655"/>
      <c r="E1041" s="214">
        <v>415</v>
      </c>
      <c r="F1041" s="215"/>
      <c r="G1041" s="236" t="s">
        <v>164</v>
      </c>
      <c r="H1041" s="237"/>
      <c r="I1041" s="237"/>
      <c r="J1041" s="237"/>
      <c r="K1041" s="237"/>
      <c r="L1041" s="237"/>
      <c r="M1041" s="237"/>
      <c r="N1041" s="237"/>
      <c r="O1041" s="237"/>
      <c r="P1041" s="237"/>
      <c r="Q1041" s="237"/>
      <c r="R1041" s="237"/>
      <c r="S1041" s="237"/>
      <c r="T1041" s="237"/>
      <c r="U1041" s="237"/>
      <c r="V1041" s="237"/>
      <c r="W1041" s="238"/>
      <c r="X1041" s="83">
        <f>X1042+X1043</f>
        <v>4500</v>
      </c>
      <c r="Y1041" s="84"/>
      <c r="Z1041" s="84"/>
      <c r="AA1041" s="84"/>
      <c r="AB1041" s="84"/>
      <c r="AC1041" s="85"/>
      <c r="AD1041" s="83">
        <f>AD1042+AD1043</f>
        <v>360.58</v>
      </c>
      <c r="AE1041" s="84"/>
      <c r="AF1041" s="84"/>
      <c r="AG1041" s="84"/>
      <c r="AH1041" s="84"/>
      <c r="AI1041" s="85"/>
      <c r="AJ1041" s="86">
        <f t="shared" ref="AJ1041:AJ1050" si="45">AD1041/X1041*100</f>
        <v>8.0128888888888881</v>
      </c>
      <c r="AK1041" s="87"/>
    </row>
    <row r="1042" spans="1:37" ht="20.100000000000001" customHeight="1" x14ac:dyDescent="0.25">
      <c r="A1042" s="218"/>
      <c r="B1042" s="303"/>
      <c r="C1042" s="92">
        <v>133</v>
      </c>
      <c r="D1042" s="93"/>
      <c r="E1042" s="653"/>
      <c r="F1042" s="221"/>
      <c r="G1042" s="229">
        <v>4152</v>
      </c>
      <c r="H1042" s="230"/>
      <c r="I1042" s="231"/>
      <c r="J1042" s="94" t="s">
        <v>165</v>
      </c>
      <c r="K1042" s="95"/>
      <c r="L1042" s="95"/>
      <c r="M1042" s="95"/>
      <c r="N1042" s="95"/>
      <c r="O1042" s="95"/>
      <c r="P1042" s="95"/>
      <c r="Q1042" s="95"/>
      <c r="R1042" s="95"/>
      <c r="S1042" s="95"/>
      <c r="T1042" s="95"/>
      <c r="U1042" s="95"/>
      <c r="V1042" s="95"/>
      <c r="W1042" s="96"/>
      <c r="X1042" s="97">
        <v>4000</v>
      </c>
      <c r="Y1042" s="98"/>
      <c r="Z1042" s="98"/>
      <c r="AA1042" s="98"/>
      <c r="AB1042" s="98"/>
      <c r="AC1042" s="99"/>
      <c r="AD1042" s="100">
        <v>360.58</v>
      </c>
      <c r="AE1042" s="98"/>
      <c r="AF1042" s="98"/>
      <c r="AG1042" s="98"/>
      <c r="AH1042" s="98"/>
      <c r="AI1042" s="99"/>
      <c r="AJ1042" s="88">
        <f>AD1042/X1042*100</f>
        <v>9.0145</v>
      </c>
      <c r="AK1042" s="89"/>
    </row>
    <row r="1043" spans="1:37" ht="20.100000000000001" customHeight="1" x14ac:dyDescent="0.25">
      <c r="A1043" s="173"/>
      <c r="B1043" s="174"/>
      <c r="C1043" s="656">
        <v>133</v>
      </c>
      <c r="D1043" s="657"/>
      <c r="E1043" s="216"/>
      <c r="F1043" s="217"/>
      <c r="G1043" s="651">
        <v>4153</v>
      </c>
      <c r="H1043" s="304"/>
      <c r="I1043" s="174"/>
      <c r="J1043" s="648" t="s">
        <v>59</v>
      </c>
      <c r="K1043" s="649"/>
      <c r="L1043" s="649"/>
      <c r="M1043" s="649"/>
      <c r="N1043" s="649"/>
      <c r="O1043" s="649"/>
      <c r="P1043" s="649"/>
      <c r="Q1043" s="649"/>
      <c r="R1043" s="649"/>
      <c r="S1043" s="649"/>
      <c r="T1043" s="649"/>
      <c r="U1043" s="649"/>
      <c r="V1043" s="649"/>
      <c r="W1043" s="650"/>
      <c r="X1043" s="498">
        <v>500</v>
      </c>
      <c r="Y1043" s="313"/>
      <c r="Z1043" s="313"/>
      <c r="AA1043" s="313"/>
      <c r="AB1043" s="313"/>
      <c r="AC1043" s="314"/>
      <c r="AD1043" s="312">
        <v>0</v>
      </c>
      <c r="AE1043" s="313"/>
      <c r="AF1043" s="313"/>
      <c r="AG1043" s="313"/>
      <c r="AH1043" s="313"/>
      <c r="AI1043" s="314"/>
      <c r="AJ1043" s="622">
        <f t="shared" si="45"/>
        <v>0</v>
      </c>
      <c r="AK1043" s="623"/>
    </row>
    <row r="1044" spans="1:37" ht="20.100000000000001" customHeight="1" x14ac:dyDescent="0.25">
      <c r="A1044" s="171"/>
      <c r="B1044" s="172"/>
      <c r="C1044" s="209"/>
      <c r="D1044" s="210"/>
      <c r="E1044" s="214">
        <v>417</v>
      </c>
      <c r="F1044" s="215"/>
      <c r="G1044" s="103" t="s">
        <v>63</v>
      </c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  <c r="U1044" s="103"/>
      <c r="V1044" s="103"/>
      <c r="W1044" s="103"/>
      <c r="X1044" s="254">
        <f>X1045</f>
        <v>500</v>
      </c>
      <c r="Y1044" s="255"/>
      <c r="Z1044" s="255"/>
      <c r="AA1044" s="255"/>
      <c r="AB1044" s="255"/>
      <c r="AC1044" s="255"/>
      <c r="AD1044" s="255">
        <f>AD1045</f>
        <v>0</v>
      </c>
      <c r="AE1044" s="255"/>
      <c r="AF1044" s="255"/>
      <c r="AG1044" s="255"/>
      <c r="AH1044" s="255"/>
      <c r="AI1044" s="255"/>
      <c r="AJ1044" s="310">
        <f t="shared" si="45"/>
        <v>0</v>
      </c>
      <c r="AK1044" s="311"/>
    </row>
    <row r="1045" spans="1:37" ht="20.100000000000001" customHeight="1" x14ac:dyDescent="0.25">
      <c r="A1045" s="173"/>
      <c r="B1045" s="174"/>
      <c r="C1045" s="108">
        <v>860</v>
      </c>
      <c r="D1045" s="109"/>
      <c r="E1045" s="216"/>
      <c r="F1045" s="217"/>
      <c r="G1045" s="139">
        <v>4171</v>
      </c>
      <c r="H1045" s="139"/>
      <c r="I1045" s="139"/>
      <c r="J1045" s="300" t="s">
        <v>159</v>
      </c>
      <c r="K1045" s="300"/>
      <c r="L1045" s="300"/>
      <c r="M1045" s="300"/>
      <c r="N1045" s="300"/>
      <c r="O1045" s="300"/>
      <c r="P1045" s="300"/>
      <c r="Q1045" s="300"/>
      <c r="R1045" s="300"/>
      <c r="S1045" s="300"/>
      <c r="T1045" s="300"/>
      <c r="U1045" s="300"/>
      <c r="V1045" s="300"/>
      <c r="W1045" s="300"/>
      <c r="X1045" s="91">
        <v>500</v>
      </c>
      <c r="Y1045" s="518"/>
      <c r="Z1045" s="518"/>
      <c r="AA1045" s="518"/>
      <c r="AB1045" s="518"/>
      <c r="AC1045" s="518"/>
      <c r="AD1045" s="518">
        <v>0</v>
      </c>
      <c r="AE1045" s="518"/>
      <c r="AF1045" s="518"/>
      <c r="AG1045" s="518"/>
      <c r="AH1045" s="518"/>
      <c r="AI1045" s="518"/>
      <c r="AJ1045" s="663">
        <f t="shared" si="45"/>
        <v>0</v>
      </c>
      <c r="AK1045" s="234"/>
    </row>
    <row r="1046" spans="1:37" ht="20.100000000000001" customHeight="1" x14ac:dyDescent="0.25">
      <c r="A1046" s="171"/>
      <c r="B1046" s="172"/>
      <c r="C1046" s="209"/>
      <c r="D1046" s="210"/>
      <c r="E1046" s="214">
        <v>419</v>
      </c>
      <c r="F1046" s="215"/>
      <c r="G1046" s="236" t="s">
        <v>65</v>
      </c>
      <c r="H1046" s="237"/>
      <c r="I1046" s="237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  <c r="T1046" s="237"/>
      <c r="U1046" s="237"/>
      <c r="V1046" s="237"/>
      <c r="W1046" s="238"/>
      <c r="X1046" s="83">
        <f>X1047+X1048</f>
        <v>10800</v>
      </c>
      <c r="Y1046" s="84"/>
      <c r="Z1046" s="84"/>
      <c r="AA1046" s="84"/>
      <c r="AB1046" s="84"/>
      <c r="AC1046" s="85"/>
      <c r="AD1046" s="83">
        <f>AD1047+AD1048</f>
        <v>9926.31</v>
      </c>
      <c r="AE1046" s="84"/>
      <c r="AF1046" s="84"/>
      <c r="AG1046" s="84"/>
      <c r="AH1046" s="84"/>
      <c r="AI1046" s="85"/>
      <c r="AJ1046" s="310">
        <f t="shared" si="45"/>
        <v>91.910277777777765</v>
      </c>
      <c r="AK1046" s="311"/>
    </row>
    <row r="1047" spans="1:37" ht="20.100000000000001" customHeight="1" x14ac:dyDescent="0.25">
      <c r="A1047" s="218"/>
      <c r="B1047" s="219"/>
      <c r="C1047" s="92">
        <v>860</v>
      </c>
      <c r="D1047" s="93"/>
      <c r="E1047" s="220"/>
      <c r="F1047" s="221"/>
      <c r="G1047" s="229">
        <v>4191</v>
      </c>
      <c r="H1047" s="230"/>
      <c r="I1047" s="231"/>
      <c r="J1047" s="94" t="s">
        <v>154</v>
      </c>
      <c r="K1047" s="95"/>
      <c r="L1047" s="95"/>
      <c r="M1047" s="95"/>
      <c r="N1047" s="95"/>
      <c r="O1047" s="95"/>
      <c r="P1047" s="95"/>
      <c r="Q1047" s="95"/>
      <c r="R1047" s="95"/>
      <c r="S1047" s="95"/>
      <c r="T1047" s="95"/>
      <c r="U1047" s="95"/>
      <c r="V1047" s="95"/>
      <c r="W1047" s="96"/>
      <c r="X1047" s="97">
        <v>10000</v>
      </c>
      <c r="Y1047" s="98"/>
      <c r="Z1047" s="98"/>
      <c r="AA1047" s="98"/>
      <c r="AB1047" s="98"/>
      <c r="AC1047" s="99"/>
      <c r="AD1047" s="100">
        <v>9926.31</v>
      </c>
      <c r="AE1047" s="98"/>
      <c r="AF1047" s="98"/>
      <c r="AG1047" s="98"/>
      <c r="AH1047" s="98"/>
      <c r="AI1047" s="99"/>
      <c r="AJ1047" s="88">
        <f t="shared" si="45"/>
        <v>99.263099999999994</v>
      </c>
      <c r="AK1047" s="89"/>
    </row>
    <row r="1048" spans="1:37" ht="20.100000000000001" customHeight="1" x14ac:dyDescent="0.25">
      <c r="A1048" s="173"/>
      <c r="B1048" s="174"/>
      <c r="C1048" s="104">
        <v>860</v>
      </c>
      <c r="D1048" s="104"/>
      <c r="E1048" s="216"/>
      <c r="F1048" s="217"/>
      <c r="G1048" s="139">
        <v>4196</v>
      </c>
      <c r="H1048" s="139"/>
      <c r="I1048" s="139"/>
      <c r="J1048" s="300" t="s">
        <v>68</v>
      </c>
      <c r="K1048" s="300"/>
      <c r="L1048" s="300"/>
      <c r="M1048" s="300"/>
      <c r="N1048" s="300"/>
      <c r="O1048" s="300"/>
      <c r="P1048" s="300"/>
      <c r="Q1048" s="300"/>
      <c r="R1048" s="300"/>
      <c r="S1048" s="300"/>
      <c r="T1048" s="300"/>
      <c r="U1048" s="300"/>
      <c r="V1048" s="300"/>
      <c r="W1048" s="300"/>
      <c r="X1048" s="90">
        <v>800</v>
      </c>
      <c r="Y1048" s="90"/>
      <c r="Z1048" s="90"/>
      <c r="AA1048" s="90"/>
      <c r="AB1048" s="90"/>
      <c r="AC1048" s="91"/>
      <c r="AD1048" s="90">
        <v>0</v>
      </c>
      <c r="AE1048" s="90"/>
      <c r="AF1048" s="90"/>
      <c r="AG1048" s="90"/>
      <c r="AH1048" s="90"/>
      <c r="AI1048" s="91"/>
      <c r="AJ1048" s="233">
        <f t="shared" si="45"/>
        <v>0</v>
      </c>
      <c r="AK1048" s="234"/>
    </row>
    <row r="1049" spans="1:37" ht="39.950000000000003" customHeight="1" x14ac:dyDescent="0.25">
      <c r="A1049" s="123"/>
      <c r="B1049" s="124"/>
      <c r="C1049" s="209"/>
      <c r="D1049" s="210"/>
      <c r="E1049" s="129">
        <v>431</v>
      </c>
      <c r="F1049" s="130"/>
      <c r="G1049" s="236" t="s">
        <v>167</v>
      </c>
      <c r="H1049" s="237"/>
      <c r="I1049" s="237"/>
      <c r="J1049" s="237"/>
      <c r="K1049" s="237"/>
      <c r="L1049" s="237"/>
      <c r="M1049" s="237"/>
      <c r="N1049" s="237"/>
      <c r="O1049" s="237"/>
      <c r="P1049" s="237"/>
      <c r="Q1049" s="237"/>
      <c r="R1049" s="237"/>
      <c r="S1049" s="237"/>
      <c r="T1049" s="237"/>
      <c r="U1049" s="237"/>
      <c r="V1049" s="237"/>
      <c r="W1049" s="238"/>
      <c r="X1049" s="83">
        <f>SUM(X1050:AC1052)</f>
        <v>15000</v>
      </c>
      <c r="Y1049" s="84"/>
      <c r="Z1049" s="84"/>
      <c r="AA1049" s="84"/>
      <c r="AB1049" s="84"/>
      <c r="AC1049" s="85"/>
      <c r="AD1049" s="83">
        <f>SUM(AD1050:AI1052)</f>
        <v>7950</v>
      </c>
      <c r="AE1049" s="84"/>
      <c r="AF1049" s="84"/>
      <c r="AG1049" s="84"/>
      <c r="AH1049" s="84"/>
      <c r="AI1049" s="85"/>
      <c r="AJ1049" s="310">
        <f t="shared" si="45"/>
        <v>53</v>
      </c>
      <c r="AK1049" s="311"/>
    </row>
    <row r="1050" spans="1:37" ht="20.100000000000001" customHeight="1" x14ac:dyDescent="0.25">
      <c r="A1050" s="125"/>
      <c r="B1050" s="126"/>
      <c r="C1050" s="92">
        <v>860</v>
      </c>
      <c r="D1050" s="93"/>
      <c r="E1050" s="131"/>
      <c r="F1050" s="132"/>
      <c r="G1050" s="229">
        <v>4313</v>
      </c>
      <c r="H1050" s="230"/>
      <c r="I1050" s="231"/>
      <c r="J1050" s="94" t="s">
        <v>70</v>
      </c>
      <c r="K1050" s="95"/>
      <c r="L1050" s="95"/>
      <c r="M1050" s="95"/>
      <c r="N1050" s="95"/>
      <c r="O1050" s="95"/>
      <c r="P1050" s="95"/>
      <c r="Q1050" s="95"/>
      <c r="R1050" s="95"/>
      <c r="S1050" s="95"/>
      <c r="T1050" s="95"/>
      <c r="U1050" s="95"/>
      <c r="V1050" s="95"/>
      <c r="W1050" s="96"/>
      <c r="X1050" s="97">
        <v>4500</v>
      </c>
      <c r="Y1050" s="98"/>
      <c r="Z1050" s="98"/>
      <c r="AA1050" s="98"/>
      <c r="AB1050" s="98"/>
      <c r="AC1050" s="99"/>
      <c r="AD1050" s="100">
        <v>0</v>
      </c>
      <c r="AE1050" s="98"/>
      <c r="AF1050" s="98"/>
      <c r="AG1050" s="98"/>
      <c r="AH1050" s="98"/>
      <c r="AI1050" s="99"/>
      <c r="AJ1050" s="88">
        <f t="shared" si="45"/>
        <v>0</v>
      </c>
      <c r="AK1050" s="89"/>
    </row>
    <row r="1051" spans="1:37" ht="20.100000000000001" customHeight="1" x14ac:dyDescent="0.25">
      <c r="A1051" s="125"/>
      <c r="B1051" s="126"/>
      <c r="C1051" s="92">
        <v>860</v>
      </c>
      <c r="D1051" s="93"/>
      <c r="E1051" s="131"/>
      <c r="F1051" s="132"/>
      <c r="G1051" s="229">
        <v>4314</v>
      </c>
      <c r="H1051" s="230"/>
      <c r="I1051" s="231"/>
      <c r="J1051" s="94" t="s">
        <v>71</v>
      </c>
      <c r="K1051" s="95"/>
      <c r="L1051" s="95"/>
      <c r="M1051" s="95"/>
      <c r="N1051" s="95"/>
      <c r="O1051" s="95"/>
      <c r="P1051" s="95"/>
      <c r="Q1051" s="95"/>
      <c r="R1051" s="95"/>
      <c r="S1051" s="95"/>
      <c r="T1051" s="95"/>
      <c r="U1051" s="95"/>
      <c r="V1051" s="95"/>
      <c r="W1051" s="96"/>
      <c r="X1051" s="97">
        <v>8000</v>
      </c>
      <c r="Y1051" s="98"/>
      <c r="Z1051" s="98"/>
      <c r="AA1051" s="98"/>
      <c r="AB1051" s="98"/>
      <c r="AC1051" s="99"/>
      <c r="AD1051" s="100">
        <v>7950</v>
      </c>
      <c r="AE1051" s="98"/>
      <c r="AF1051" s="98"/>
      <c r="AG1051" s="98"/>
      <c r="AH1051" s="98"/>
      <c r="AI1051" s="99"/>
      <c r="AJ1051" s="88">
        <f>AD1051/X1051*100</f>
        <v>99.375</v>
      </c>
      <c r="AK1051" s="89"/>
    </row>
    <row r="1052" spans="1:37" ht="20.100000000000001" customHeight="1" x14ac:dyDescent="0.25">
      <c r="A1052" s="127"/>
      <c r="B1052" s="128"/>
      <c r="C1052" s="108">
        <v>860</v>
      </c>
      <c r="D1052" s="109"/>
      <c r="E1052" s="133"/>
      <c r="F1052" s="134"/>
      <c r="G1052" s="110">
        <v>4319</v>
      </c>
      <c r="H1052" s="111"/>
      <c r="I1052" s="112"/>
      <c r="J1052" s="113" t="s">
        <v>152</v>
      </c>
      <c r="K1052" s="114"/>
      <c r="L1052" s="114"/>
      <c r="M1052" s="114"/>
      <c r="N1052" s="114"/>
      <c r="O1052" s="114"/>
      <c r="P1052" s="114"/>
      <c r="Q1052" s="114"/>
      <c r="R1052" s="114"/>
      <c r="S1052" s="114"/>
      <c r="T1052" s="114"/>
      <c r="U1052" s="114"/>
      <c r="V1052" s="114"/>
      <c r="W1052" s="115"/>
      <c r="X1052" s="116">
        <v>2500</v>
      </c>
      <c r="Y1052" s="117"/>
      <c r="Z1052" s="117"/>
      <c r="AA1052" s="117"/>
      <c r="AB1052" s="117"/>
      <c r="AC1052" s="118"/>
      <c r="AD1052" s="119">
        <v>0</v>
      </c>
      <c r="AE1052" s="117"/>
      <c r="AF1052" s="117"/>
      <c r="AG1052" s="117"/>
      <c r="AH1052" s="117"/>
      <c r="AI1052" s="118"/>
      <c r="AJ1052" s="593">
        <f>AD1052/X1052*100</f>
        <v>0</v>
      </c>
      <c r="AK1052" s="594"/>
    </row>
    <row r="1053" spans="1:37" ht="20.100000000000001" customHeight="1" x14ac:dyDescent="0.25">
      <c r="A1053" s="200">
        <v>20</v>
      </c>
      <c r="B1053" s="201"/>
      <c r="C1053" s="204" t="s">
        <v>94</v>
      </c>
      <c r="D1053" s="204"/>
      <c r="E1053" s="204"/>
      <c r="F1053" s="204"/>
      <c r="G1053" s="204"/>
      <c r="H1053" s="204"/>
      <c r="I1053" s="204"/>
      <c r="J1053" s="204"/>
      <c r="K1053" s="204"/>
      <c r="L1053" s="204"/>
      <c r="M1053" s="204"/>
      <c r="N1053" s="204"/>
      <c r="O1053" s="204"/>
      <c r="P1053" s="204"/>
      <c r="Q1053" s="204"/>
      <c r="R1053" s="204"/>
      <c r="S1053" s="204"/>
      <c r="T1053" s="204"/>
      <c r="U1053" s="204"/>
      <c r="V1053" s="204"/>
      <c r="W1053" s="204"/>
      <c r="X1053" s="148">
        <f>X1025+X1031+X1034+X1038+X1041+X1044+X1046+X1049</f>
        <v>171300</v>
      </c>
      <c r="Y1053" s="149"/>
      <c r="Z1053" s="149"/>
      <c r="AA1053" s="149"/>
      <c r="AB1053" s="149"/>
      <c r="AC1053" s="150"/>
      <c r="AD1053" s="148">
        <f>AD1025+AD1031+AD1034+AD1038+AD1041+AD1044+AD1046+AD1049</f>
        <v>134862.15000000002</v>
      </c>
      <c r="AE1053" s="149"/>
      <c r="AF1053" s="149"/>
      <c r="AG1053" s="149"/>
      <c r="AH1053" s="149"/>
      <c r="AI1053" s="150"/>
      <c r="AJ1053" s="154">
        <f>AD1053/X1053*100</f>
        <v>78.728633975481614</v>
      </c>
      <c r="AK1053" s="155"/>
    </row>
    <row r="1054" spans="1:37" ht="20.100000000000001" customHeight="1" x14ac:dyDescent="0.25">
      <c r="A1054" s="202"/>
      <c r="B1054" s="203"/>
      <c r="C1054" s="205"/>
      <c r="D1054" s="205"/>
      <c r="E1054" s="205"/>
      <c r="F1054" s="205"/>
      <c r="G1054" s="205"/>
      <c r="H1054" s="205"/>
      <c r="I1054" s="205"/>
      <c r="J1054" s="205"/>
      <c r="K1054" s="205"/>
      <c r="L1054" s="205"/>
      <c r="M1054" s="205"/>
      <c r="N1054" s="205"/>
      <c r="O1054" s="205"/>
      <c r="P1054" s="205"/>
      <c r="Q1054" s="205"/>
      <c r="R1054" s="205"/>
      <c r="S1054" s="205"/>
      <c r="T1054" s="205"/>
      <c r="U1054" s="205"/>
      <c r="V1054" s="205"/>
      <c r="W1054" s="205"/>
      <c r="X1054" s="151"/>
      <c r="Y1054" s="152"/>
      <c r="Z1054" s="152"/>
      <c r="AA1054" s="152"/>
      <c r="AB1054" s="152"/>
      <c r="AC1054" s="153"/>
      <c r="AD1054" s="151"/>
      <c r="AE1054" s="152"/>
      <c r="AF1054" s="152"/>
      <c r="AG1054" s="152"/>
      <c r="AH1054" s="152"/>
      <c r="AI1054" s="153"/>
      <c r="AJ1054" s="156" t="e">
        <f t="shared" si="44"/>
        <v>#DIV/0!</v>
      </c>
      <c r="AK1054" s="157"/>
    </row>
    <row r="1055" spans="1:37" ht="20.100000000000001" customHeight="1" x14ac:dyDescent="0.25"/>
    <row r="1056" spans="1:37" ht="20.100000000000001" customHeight="1" x14ac:dyDescent="0.25"/>
    <row r="1057" spans="1:37" ht="20.100000000000001" customHeight="1" x14ac:dyDescent="0.25"/>
    <row r="1058" spans="1:37" ht="20.100000000000001" customHeight="1" x14ac:dyDescent="0.25"/>
    <row r="1059" spans="1:37" ht="20.100000000000001" customHeight="1" x14ac:dyDescent="0.25"/>
    <row r="1060" spans="1:37" ht="20.100000000000001" customHeight="1" x14ac:dyDescent="0.25"/>
    <row r="1061" spans="1:37" ht="20.100000000000001" customHeight="1" x14ac:dyDescent="0.25"/>
    <row r="1062" spans="1:37" ht="20.100000000000001" customHeight="1" x14ac:dyDescent="0.25"/>
    <row r="1063" spans="1:37" ht="20.100000000000001" customHeight="1" x14ac:dyDescent="0.25"/>
    <row r="1064" spans="1:37" ht="20.100000000000001" customHeight="1" x14ac:dyDescent="0.25"/>
    <row r="1065" spans="1:37" ht="20.100000000000001" customHeight="1" x14ac:dyDescent="0.25"/>
    <row r="1066" spans="1:37" ht="20.100000000000001" customHeight="1" x14ac:dyDescent="0.25">
      <c r="A1066" s="196" t="s">
        <v>89</v>
      </c>
      <c r="B1066" s="197"/>
      <c r="C1066" s="197" t="s">
        <v>90</v>
      </c>
      <c r="D1066" s="197"/>
      <c r="E1066" s="164" t="s">
        <v>91</v>
      </c>
      <c r="F1066" s="164"/>
      <c r="G1066" s="197" t="s">
        <v>91</v>
      </c>
      <c r="H1066" s="197"/>
      <c r="I1066" s="197" t="s">
        <v>92</v>
      </c>
      <c r="J1066" s="197"/>
      <c r="K1066" s="197"/>
      <c r="L1066" s="197"/>
      <c r="M1066" s="197"/>
      <c r="N1066" s="197"/>
      <c r="O1066" s="197"/>
      <c r="P1066" s="197"/>
      <c r="Q1066" s="197"/>
      <c r="R1066" s="197"/>
      <c r="S1066" s="197"/>
      <c r="T1066" s="197"/>
      <c r="U1066" s="197"/>
      <c r="V1066" s="197"/>
      <c r="W1066" s="197"/>
      <c r="X1066" s="197" t="s">
        <v>194</v>
      </c>
      <c r="Y1066" s="197"/>
      <c r="Z1066" s="197"/>
      <c r="AA1066" s="197"/>
      <c r="AB1066" s="197"/>
      <c r="AC1066" s="206"/>
      <c r="AD1066" s="197" t="s">
        <v>192</v>
      </c>
      <c r="AE1066" s="197"/>
      <c r="AF1066" s="197"/>
      <c r="AG1066" s="197"/>
      <c r="AH1066" s="197"/>
      <c r="AI1066" s="206"/>
      <c r="AJ1066" s="158" t="s">
        <v>122</v>
      </c>
      <c r="AK1066" s="159"/>
    </row>
    <row r="1067" spans="1:37" ht="20.100000000000001" customHeight="1" x14ac:dyDescent="0.25">
      <c r="A1067" s="198"/>
      <c r="B1067" s="199"/>
      <c r="C1067" s="199"/>
      <c r="D1067" s="199"/>
      <c r="E1067" s="165"/>
      <c r="F1067" s="165"/>
      <c r="G1067" s="199"/>
      <c r="H1067" s="199"/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  <c r="T1067" s="199"/>
      <c r="U1067" s="199"/>
      <c r="V1067" s="199"/>
      <c r="W1067" s="199"/>
      <c r="X1067" s="199"/>
      <c r="Y1067" s="199"/>
      <c r="Z1067" s="199"/>
      <c r="AA1067" s="199"/>
      <c r="AB1067" s="199"/>
      <c r="AC1067" s="207"/>
      <c r="AD1067" s="199"/>
      <c r="AE1067" s="199"/>
      <c r="AF1067" s="199"/>
      <c r="AG1067" s="199"/>
      <c r="AH1067" s="199"/>
      <c r="AI1067" s="207"/>
      <c r="AJ1067" s="160"/>
      <c r="AK1067" s="161"/>
    </row>
    <row r="1068" spans="1:37" ht="20.100000000000001" customHeight="1" x14ac:dyDescent="0.25">
      <c r="A1068" s="166">
        <v>201</v>
      </c>
      <c r="B1068" s="167"/>
      <c r="C1068" s="187" t="s">
        <v>113</v>
      </c>
      <c r="D1068" s="188"/>
      <c r="E1068" s="188"/>
      <c r="F1068" s="188"/>
      <c r="G1068" s="188"/>
      <c r="H1068" s="188"/>
      <c r="I1068" s="188"/>
      <c r="J1068" s="188"/>
      <c r="K1068" s="188"/>
      <c r="L1068" s="188"/>
      <c r="M1068" s="188"/>
      <c r="N1068" s="188"/>
      <c r="O1068" s="188"/>
      <c r="P1068" s="188"/>
      <c r="Q1068" s="188"/>
      <c r="R1068" s="188"/>
      <c r="S1068" s="188"/>
      <c r="T1068" s="188"/>
      <c r="U1068" s="188"/>
      <c r="V1068" s="188"/>
      <c r="W1068" s="188"/>
      <c r="X1068" s="188"/>
      <c r="Y1068" s="188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  <c r="AJ1068" s="188"/>
      <c r="AK1068" s="189"/>
    </row>
    <row r="1069" spans="1:37" ht="20.100000000000001" customHeight="1" x14ac:dyDescent="0.25">
      <c r="A1069" s="168"/>
      <c r="B1069" s="169"/>
      <c r="C1069" s="190"/>
      <c r="D1069" s="191"/>
      <c r="E1069" s="191"/>
      <c r="F1069" s="191"/>
      <c r="G1069" s="191"/>
      <c r="H1069" s="191"/>
      <c r="I1069" s="191"/>
      <c r="J1069" s="191"/>
      <c r="K1069" s="191"/>
      <c r="L1069" s="191"/>
      <c r="M1069" s="191"/>
      <c r="N1069" s="191"/>
      <c r="O1069" s="191"/>
      <c r="P1069" s="191"/>
      <c r="Q1069" s="191"/>
      <c r="R1069" s="191"/>
      <c r="S1069" s="191"/>
      <c r="T1069" s="191"/>
      <c r="U1069" s="191"/>
      <c r="V1069" s="191"/>
      <c r="W1069" s="191"/>
      <c r="X1069" s="191"/>
      <c r="Y1069" s="191"/>
      <c r="Z1069" s="191"/>
      <c r="AA1069" s="191"/>
      <c r="AB1069" s="191"/>
      <c r="AC1069" s="191"/>
      <c r="AD1069" s="191"/>
      <c r="AE1069" s="191"/>
      <c r="AF1069" s="191"/>
      <c r="AG1069" s="191"/>
      <c r="AH1069" s="191"/>
      <c r="AI1069" s="191"/>
      <c r="AJ1069" s="191"/>
      <c r="AK1069" s="192"/>
    </row>
    <row r="1070" spans="1:37" ht="20.100000000000001" customHeight="1" x14ac:dyDescent="0.25">
      <c r="A1070" s="142"/>
      <c r="B1070" s="143"/>
      <c r="C1070" s="147"/>
      <c r="D1070" s="147"/>
      <c r="E1070" s="101">
        <v>411</v>
      </c>
      <c r="F1070" s="101"/>
      <c r="G1070" s="170" t="s">
        <v>32</v>
      </c>
      <c r="H1070" s="170"/>
      <c r="I1070" s="170"/>
      <c r="J1070" s="170"/>
      <c r="K1070" s="170"/>
      <c r="L1070" s="170"/>
      <c r="M1070" s="170"/>
      <c r="N1070" s="170"/>
      <c r="O1070" s="170"/>
      <c r="P1070" s="170"/>
      <c r="Q1070" s="170"/>
      <c r="R1070" s="170"/>
      <c r="S1070" s="170"/>
      <c r="T1070" s="170"/>
      <c r="U1070" s="170"/>
      <c r="V1070" s="170"/>
      <c r="W1070" s="170"/>
      <c r="X1070" s="83">
        <f>SUM(X1071:X1075)</f>
        <v>108600</v>
      </c>
      <c r="Y1070" s="84"/>
      <c r="Z1070" s="84"/>
      <c r="AA1070" s="84"/>
      <c r="AB1070" s="84"/>
      <c r="AC1070" s="85"/>
      <c r="AD1070" s="83">
        <f>SUM(AD1071:AD1075)</f>
        <v>107400.92</v>
      </c>
      <c r="AE1070" s="84"/>
      <c r="AF1070" s="84"/>
      <c r="AG1070" s="84"/>
      <c r="AH1070" s="84"/>
      <c r="AI1070" s="85"/>
      <c r="AJ1070" s="86">
        <f t="shared" ref="AJ1070:AJ1086" si="46">AD1070/X1070*100</f>
        <v>98.895874769797416</v>
      </c>
      <c r="AK1070" s="87"/>
    </row>
    <row r="1071" spans="1:37" ht="20.100000000000001" customHeight="1" x14ac:dyDescent="0.25">
      <c r="A1071" s="144"/>
      <c r="B1071" s="141"/>
      <c r="C1071" s="140">
        <v>860</v>
      </c>
      <c r="D1071" s="140"/>
      <c r="E1071" s="162"/>
      <c r="F1071" s="162"/>
      <c r="G1071" s="141">
        <v>4111</v>
      </c>
      <c r="H1071" s="141"/>
      <c r="I1071" s="141"/>
      <c r="J1071" s="120" t="s">
        <v>33</v>
      </c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1">
        <v>65900</v>
      </c>
      <c r="Y1071" s="121"/>
      <c r="Z1071" s="121"/>
      <c r="AA1071" s="121"/>
      <c r="AB1071" s="121"/>
      <c r="AC1071" s="122"/>
      <c r="AD1071" s="121">
        <v>65210.48</v>
      </c>
      <c r="AE1071" s="121"/>
      <c r="AF1071" s="121"/>
      <c r="AG1071" s="121"/>
      <c r="AH1071" s="121"/>
      <c r="AI1071" s="122"/>
      <c r="AJ1071" s="88">
        <f t="shared" si="46"/>
        <v>98.953687405159343</v>
      </c>
      <c r="AK1071" s="89"/>
    </row>
    <row r="1072" spans="1:37" ht="20.100000000000001" customHeight="1" x14ac:dyDescent="0.25">
      <c r="A1072" s="144"/>
      <c r="B1072" s="141"/>
      <c r="C1072" s="140">
        <v>860</v>
      </c>
      <c r="D1072" s="140"/>
      <c r="E1072" s="162"/>
      <c r="F1072" s="162"/>
      <c r="G1072" s="141">
        <v>4112</v>
      </c>
      <c r="H1072" s="141"/>
      <c r="I1072" s="141"/>
      <c r="J1072" s="208" t="s">
        <v>34</v>
      </c>
      <c r="K1072" s="208"/>
      <c r="L1072" s="208"/>
      <c r="M1072" s="208"/>
      <c r="N1072" s="208"/>
      <c r="O1072" s="208"/>
      <c r="P1072" s="208"/>
      <c r="Q1072" s="208"/>
      <c r="R1072" s="208"/>
      <c r="S1072" s="208"/>
      <c r="T1072" s="208"/>
      <c r="U1072" s="208"/>
      <c r="V1072" s="208"/>
      <c r="W1072" s="208"/>
      <c r="X1072" s="121">
        <v>8800</v>
      </c>
      <c r="Y1072" s="121"/>
      <c r="Z1072" s="121"/>
      <c r="AA1072" s="121"/>
      <c r="AB1072" s="121"/>
      <c r="AC1072" s="122"/>
      <c r="AD1072" s="121">
        <v>8759.9</v>
      </c>
      <c r="AE1072" s="121"/>
      <c r="AF1072" s="121"/>
      <c r="AG1072" s="121"/>
      <c r="AH1072" s="121"/>
      <c r="AI1072" s="122"/>
      <c r="AJ1072" s="88">
        <f t="shared" si="46"/>
        <v>99.544318181818184</v>
      </c>
      <c r="AK1072" s="89"/>
    </row>
    <row r="1073" spans="1:37" ht="20.100000000000001" customHeight="1" x14ac:dyDescent="0.25">
      <c r="A1073" s="144"/>
      <c r="B1073" s="141"/>
      <c r="C1073" s="140">
        <v>860</v>
      </c>
      <c r="D1073" s="140"/>
      <c r="E1073" s="162"/>
      <c r="F1073" s="162"/>
      <c r="G1073" s="141">
        <v>4113</v>
      </c>
      <c r="H1073" s="141"/>
      <c r="I1073" s="141"/>
      <c r="J1073" s="120" t="s">
        <v>35</v>
      </c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1">
        <v>23600</v>
      </c>
      <c r="Y1073" s="121"/>
      <c r="Z1073" s="121"/>
      <c r="AA1073" s="121"/>
      <c r="AB1073" s="121"/>
      <c r="AC1073" s="122"/>
      <c r="AD1073" s="121">
        <v>23361.72</v>
      </c>
      <c r="AE1073" s="121"/>
      <c r="AF1073" s="121"/>
      <c r="AG1073" s="121"/>
      <c r="AH1073" s="121"/>
      <c r="AI1073" s="122"/>
      <c r="AJ1073" s="88">
        <f t="shared" si="46"/>
        <v>98.990338983050847</v>
      </c>
      <c r="AK1073" s="89"/>
    </row>
    <row r="1074" spans="1:37" ht="20.100000000000001" customHeight="1" x14ac:dyDescent="0.25">
      <c r="A1074" s="144"/>
      <c r="B1074" s="141"/>
      <c r="C1074" s="140">
        <v>860</v>
      </c>
      <c r="D1074" s="140"/>
      <c r="E1074" s="162"/>
      <c r="F1074" s="162"/>
      <c r="G1074" s="141">
        <v>4114</v>
      </c>
      <c r="H1074" s="141"/>
      <c r="I1074" s="141"/>
      <c r="J1074" s="120" t="s">
        <v>36</v>
      </c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1">
        <v>9100</v>
      </c>
      <c r="Y1074" s="121"/>
      <c r="Z1074" s="121"/>
      <c r="AA1074" s="121"/>
      <c r="AB1074" s="121"/>
      <c r="AC1074" s="122"/>
      <c r="AD1074" s="121">
        <v>8930.34</v>
      </c>
      <c r="AE1074" s="121"/>
      <c r="AF1074" s="121"/>
      <c r="AG1074" s="121"/>
      <c r="AH1074" s="121"/>
      <c r="AI1074" s="122"/>
      <c r="AJ1074" s="88">
        <f t="shared" si="46"/>
        <v>98.135604395604389</v>
      </c>
      <c r="AK1074" s="89"/>
    </row>
    <row r="1075" spans="1:37" ht="20.100000000000001" customHeight="1" x14ac:dyDescent="0.25">
      <c r="A1075" s="146"/>
      <c r="B1075" s="138"/>
      <c r="C1075" s="137">
        <v>860</v>
      </c>
      <c r="D1075" s="137"/>
      <c r="E1075" s="163"/>
      <c r="F1075" s="163"/>
      <c r="G1075" s="138">
        <v>4115</v>
      </c>
      <c r="H1075" s="138"/>
      <c r="I1075" s="138"/>
      <c r="J1075" s="105" t="s">
        <v>37</v>
      </c>
      <c r="K1075" s="105"/>
      <c r="L1075" s="105"/>
      <c r="M1075" s="105"/>
      <c r="N1075" s="105"/>
      <c r="O1075" s="105"/>
      <c r="P1075" s="105"/>
      <c r="Q1075" s="105"/>
      <c r="R1075" s="105"/>
      <c r="S1075" s="105"/>
      <c r="T1075" s="105"/>
      <c r="U1075" s="105"/>
      <c r="V1075" s="105"/>
      <c r="W1075" s="105"/>
      <c r="X1075" s="106">
        <v>1200</v>
      </c>
      <c r="Y1075" s="106"/>
      <c r="Z1075" s="106"/>
      <c r="AA1075" s="106"/>
      <c r="AB1075" s="106"/>
      <c r="AC1075" s="107"/>
      <c r="AD1075" s="106">
        <v>1138.48</v>
      </c>
      <c r="AE1075" s="106"/>
      <c r="AF1075" s="106"/>
      <c r="AG1075" s="106"/>
      <c r="AH1075" s="106"/>
      <c r="AI1075" s="107"/>
      <c r="AJ1075" s="88">
        <f t="shared" si="46"/>
        <v>94.873333333333335</v>
      </c>
      <c r="AK1075" s="89"/>
    </row>
    <row r="1076" spans="1:37" ht="20.100000000000001" customHeight="1" x14ac:dyDescent="0.25">
      <c r="A1076" s="142"/>
      <c r="B1076" s="143"/>
      <c r="C1076" s="147"/>
      <c r="D1076" s="147"/>
      <c r="E1076" s="101">
        <v>412</v>
      </c>
      <c r="F1076" s="101"/>
      <c r="G1076" s="103" t="s">
        <v>38</v>
      </c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  <c r="U1076" s="103"/>
      <c r="V1076" s="103"/>
      <c r="W1076" s="103"/>
      <c r="X1076" s="83">
        <f>SUM(X1077:X1078)</f>
        <v>12800</v>
      </c>
      <c r="Y1076" s="84"/>
      <c r="Z1076" s="84"/>
      <c r="AA1076" s="84"/>
      <c r="AB1076" s="84"/>
      <c r="AC1076" s="85"/>
      <c r="AD1076" s="83">
        <f>SUM(AD1077:AD1078)</f>
        <v>12662.16</v>
      </c>
      <c r="AE1076" s="84"/>
      <c r="AF1076" s="84"/>
      <c r="AG1076" s="84"/>
      <c r="AH1076" s="84"/>
      <c r="AI1076" s="85"/>
      <c r="AJ1076" s="86">
        <f t="shared" si="46"/>
        <v>98.923124999999999</v>
      </c>
      <c r="AK1076" s="87"/>
    </row>
    <row r="1077" spans="1:37" ht="20.100000000000001" customHeight="1" x14ac:dyDescent="0.25">
      <c r="A1077" s="144"/>
      <c r="B1077" s="141"/>
      <c r="C1077" s="140">
        <v>860</v>
      </c>
      <c r="D1077" s="140"/>
      <c r="E1077" s="162"/>
      <c r="F1077" s="162"/>
      <c r="G1077" s="141">
        <v>4123</v>
      </c>
      <c r="H1077" s="141"/>
      <c r="I1077" s="141"/>
      <c r="J1077" s="120" t="s">
        <v>39</v>
      </c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1">
        <v>4800</v>
      </c>
      <c r="Y1077" s="121"/>
      <c r="Z1077" s="121"/>
      <c r="AA1077" s="121"/>
      <c r="AB1077" s="121"/>
      <c r="AC1077" s="122"/>
      <c r="AD1077" s="121">
        <v>4674</v>
      </c>
      <c r="AE1077" s="121"/>
      <c r="AF1077" s="121"/>
      <c r="AG1077" s="121"/>
      <c r="AH1077" s="121"/>
      <c r="AI1077" s="122"/>
      <c r="AJ1077" s="88">
        <f t="shared" si="46"/>
        <v>97.375</v>
      </c>
      <c r="AK1077" s="89"/>
    </row>
    <row r="1078" spans="1:37" ht="20.100000000000001" customHeight="1" x14ac:dyDescent="0.25">
      <c r="A1078" s="146"/>
      <c r="B1078" s="138"/>
      <c r="C1078" s="137">
        <v>860</v>
      </c>
      <c r="D1078" s="137"/>
      <c r="E1078" s="163"/>
      <c r="F1078" s="163"/>
      <c r="G1078" s="138">
        <v>4127</v>
      </c>
      <c r="H1078" s="138"/>
      <c r="I1078" s="138"/>
      <c r="J1078" s="222" t="s">
        <v>42</v>
      </c>
      <c r="K1078" s="222"/>
      <c r="L1078" s="222"/>
      <c r="M1078" s="222"/>
      <c r="N1078" s="222"/>
      <c r="O1078" s="222"/>
      <c r="P1078" s="222"/>
      <c r="Q1078" s="222"/>
      <c r="R1078" s="222"/>
      <c r="S1078" s="222"/>
      <c r="T1078" s="222"/>
      <c r="U1078" s="222"/>
      <c r="V1078" s="222"/>
      <c r="W1078" s="222"/>
      <c r="X1078" s="106">
        <v>8000</v>
      </c>
      <c r="Y1078" s="106"/>
      <c r="Z1078" s="106"/>
      <c r="AA1078" s="106"/>
      <c r="AB1078" s="106"/>
      <c r="AC1078" s="107"/>
      <c r="AD1078" s="106">
        <v>7988.16</v>
      </c>
      <c r="AE1078" s="106"/>
      <c r="AF1078" s="106"/>
      <c r="AG1078" s="106"/>
      <c r="AH1078" s="106"/>
      <c r="AI1078" s="107"/>
      <c r="AJ1078" s="88">
        <f t="shared" si="46"/>
        <v>99.85199999999999</v>
      </c>
      <c r="AK1078" s="89"/>
    </row>
    <row r="1079" spans="1:37" ht="20.100000000000001" customHeight="1" x14ac:dyDescent="0.25">
      <c r="A1079" s="142"/>
      <c r="B1079" s="143"/>
      <c r="C1079" s="147"/>
      <c r="D1079" s="147"/>
      <c r="E1079" s="101">
        <v>413</v>
      </c>
      <c r="F1079" s="101"/>
      <c r="G1079" s="103" t="s">
        <v>43</v>
      </c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  <c r="U1079" s="103"/>
      <c r="V1079" s="103"/>
      <c r="W1079" s="103"/>
      <c r="X1079" s="83">
        <f>SUM(X1080:AC1082)</f>
        <v>7250</v>
      </c>
      <c r="Y1079" s="84"/>
      <c r="Z1079" s="84"/>
      <c r="AA1079" s="84"/>
      <c r="AB1079" s="84"/>
      <c r="AC1079" s="85"/>
      <c r="AD1079" s="83">
        <f>SUM(AD1080:AI1082)</f>
        <v>4935.54</v>
      </c>
      <c r="AE1079" s="84"/>
      <c r="AF1079" s="84"/>
      <c r="AG1079" s="84"/>
      <c r="AH1079" s="84"/>
      <c r="AI1079" s="85"/>
      <c r="AJ1079" s="86">
        <f t="shared" si="46"/>
        <v>68.076413793103455</v>
      </c>
      <c r="AK1079" s="87"/>
    </row>
    <row r="1080" spans="1:37" ht="20.100000000000001" customHeight="1" x14ac:dyDescent="0.25">
      <c r="A1080" s="464"/>
      <c r="B1080" s="239"/>
      <c r="C1080" s="93">
        <v>860</v>
      </c>
      <c r="D1080" s="140"/>
      <c r="E1080" s="444"/>
      <c r="F1080" s="444"/>
      <c r="G1080" s="141">
        <v>4131</v>
      </c>
      <c r="H1080" s="141"/>
      <c r="I1080" s="141"/>
      <c r="J1080" s="120" t="s">
        <v>44</v>
      </c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1">
        <v>2100</v>
      </c>
      <c r="Y1080" s="121"/>
      <c r="Z1080" s="121"/>
      <c r="AA1080" s="121"/>
      <c r="AB1080" s="121"/>
      <c r="AC1080" s="122"/>
      <c r="AD1080" s="121">
        <v>1603.03</v>
      </c>
      <c r="AE1080" s="121"/>
      <c r="AF1080" s="121"/>
      <c r="AG1080" s="121"/>
      <c r="AH1080" s="121"/>
      <c r="AI1080" s="122"/>
      <c r="AJ1080" s="88">
        <f t="shared" si="46"/>
        <v>76.334761904761905</v>
      </c>
      <c r="AK1080" s="89"/>
    </row>
    <row r="1081" spans="1:37" ht="20.100000000000001" customHeight="1" x14ac:dyDescent="0.25">
      <c r="A1081" s="464"/>
      <c r="B1081" s="239"/>
      <c r="C1081" s="93">
        <v>860</v>
      </c>
      <c r="D1081" s="140"/>
      <c r="E1081" s="444"/>
      <c r="F1081" s="444"/>
      <c r="G1081" s="141">
        <v>4133</v>
      </c>
      <c r="H1081" s="141"/>
      <c r="I1081" s="141"/>
      <c r="J1081" s="120" t="s">
        <v>45</v>
      </c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1">
        <v>150</v>
      </c>
      <c r="Y1081" s="121"/>
      <c r="Z1081" s="121"/>
      <c r="AA1081" s="121"/>
      <c r="AB1081" s="121"/>
      <c r="AC1081" s="122"/>
      <c r="AD1081" s="121">
        <v>0</v>
      </c>
      <c r="AE1081" s="121"/>
      <c r="AF1081" s="121"/>
      <c r="AG1081" s="121"/>
      <c r="AH1081" s="121"/>
      <c r="AI1081" s="122"/>
      <c r="AJ1081" s="88">
        <f t="shared" si="46"/>
        <v>0</v>
      </c>
      <c r="AK1081" s="89"/>
    </row>
    <row r="1082" spans="1:37" ht="20.100000000000001" customHeight="1" x14ac:dyDescent="0.25">
      <c r="A1082" s="144"/>
      <c r="B1082" s="141"/>
      <c r="C1082" s="92">
        <v>435</v>
      </c>
      <c r="D1082" s="93"/>
      <c r="E1082" s="162"/>
      <c r="F1082" s="162"/>
      <c r="G1082" s="229">
        <v>4134</v>
      </c>
      <c r="H1082" s="230"/>
      <c r="I1082" s="231"/>
      <c r="J1082" s="94" t="s">
        <v>46</v>
      </c>
      <c r="K1082" s="95"/>
      <c r="L1082" s="95"/>
      <c r="M1082" s="95"/>
      <c r="N1082" s="95"/>
      <c r="O1082" s="95"/>
      <c r="P1082" s="95"/>
      <c r="Q1082" s="95"/>
      <c r="R1082" s="95"/>
      <c r="S1082" s="95"/>
      <c r="T1082" s="95"/>
      <c r="U1082" s="95"/>
      <c r="V1082" s="95"/>
      <c r="W1082" s="96"/>
      <c r="X1082" s="97">
        <v>5000</v>
      </c>
      <c r="Y1082" s="98"/>
      <c r="Z1082" s="98"/>
      <c r="AA1082" s="98"/>
      <c r="AB1082" s="98"/>
      <c r="AC1082" s="99"/>
      <c r="AD1082" s="100">
        <v>3332.51</v>
      </c>
      <c r="AE1082" s="98"/>
      <c r="AF1082" s="98"/>
      <c r="AG1082" s="98"/>
      <c r="AH1082" s="98"/>
      <c r="AI1082" s="99"/>
      <c r="AJ1082" s="88">
        <f t="shared" si="46"/>
        <v>66.650199999999998</v>
      </c>
      <c r="AK1082" s="89"/>
    </row>
    <row r="1083" spans="1:37" ht="20.100000000000001" customHeight="1" x14ac:dyDescent="0.25">
      <c r="A1083" s="142"/>
      <c r="B1083" s="143"/>
      <c r="C1083" s="147"/>
      <c r="D1083" s="147"/>
      <c r="E1083" s="101">
        <v>414</v>
      </c>
      <c r="F1083" s="101"/>
      <c r="G1083" s="103" t="s">
        <v>48</v>
      </c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  <c r="U1083" s="103"/>
      <c r="V1083" s="103"/>
      <c r="W1083" s="103"/>
      <c r="X1083" s="83">
        <f>SUM(X1084:AC1084)</f>
        <v>800</v>
      </c>
      <c r="Y1083" s="84"/>
      <c r="Z1083" s="84"/>
      <c r="AA1083" s="84"/>
      <c r="AB1083" s="84"/>
      <c r="AC1083" s="85"/>
      <c r="AD1083" s="83">
        <f>SUM(AD1084:AI1084)</f>
        <v>426.84</v>
      </c>
      <c r="AE1083" s="84"/>
      <c r="AF1083" s="84"/>
      <c r="AG1083" s="84"/>
      <c r="AH1083" s="84"/>
      <c r="AI1083" s="85"/>
      <c r="AJ1083" s="86">
        <f t="shared" si="46"/>
        <v>53.354999999999997</v>
      </c>
      <c r="AK1083" s="87"/>
    </row>
    <row r="1084" spans="1:37" ht="20.100000000000001" customHeight="1" x14ac:dyDescent="0.25">
      <c r="A1084" s="144"/>
      <c r="B1084" s="141"/>
      <c r="C1084" s="140">
        <v>460</v>
      </c>
      <c r="D1084" s="140"/>
      <c r="E1084" s="162"/>
      <c r="F1084" s="162"/>
      <c r="G1084" s="141">
        <v>4143</v>
      </c>
      <c r="H1084" s="141"/>
      <c r="I1084" s="141"/>
      <c r="J1084" s="120" t="s">
        <v>51</v>
      </c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1">
        <v>800</v>
      </c>
      <c r="Y1084" s="121"/>
      <c r="Z1084" s="121"/>
      <c r="AA1084" s="121"/>
      <c r="AB1084" s="121"/>
      <c r="AC1084" s="122"/>
      <c r="AD1084" s="121">
        <v>426.84</v>
      </c>
      <c r="AE1084" s="121"/>
      <c r="AF1084" s="121"/>
      <c r="AG1084" s="121"/>
      <c r="AH1084" s="121"/>
      <c r="AI1084" s="122"/>
      <c r="AJ1084" s="88">
        <f t="shared" si="46"/>
        <v>53.354999999999997</v>
      </c>
      <c r="AK1084" s="89"/>
    </row>
    <row r="1085" spans="1:37" ht="20.100000000000001" customHeight="1" x14ac:dyDescent="0.25">
      <c r="A1085" s="200">
        <v>201</v>
      </c>
      <c r="B1085" s="201"/>
      <c r="C1085" s="204" t="s">
        <v>94</v>
      </c>
      <c r="D1085" s="204"/>
      <c r="E1085" s="204"/>
      <c r="F1085" s="204"/>
      <c r="G1085" s="204"/>
      <c r="H1085" s="204"/>
      <c r="I1085" s="204"/>
      <c r="J1085" s="204"/>
      <c r="K1085" s="204"/>
      <c r="L1085" s="204"/>
      <c r="M1085" s="204"/>
      <c r="N1085" s="204"/>
      <c r="O1085" s="204"/>
      <c r="P1085" s="204"/>
      <c r="Q1085" s="204"/>
      <c r="R1085" s="204"/>
      <c r="S1085" s="204"/>
      <c r="T1085" s="204"/>
      <c r="U1085" s="204"/>
      <c r="V1085" s="204"/>
      <c r="W1085" s="204"/>
      <c r="X1085" s="148">
        <f>X1070+X1076+X1079+X1083</f>
        <v>129450</v>
      </c>
      <c r="Y1085" s="149"/>
      <c r="Z1085" s="149"/>
      <c r="AA1085" s="149"/>
      <c r="AB1085" s="149"/>
      <c r="AC1085" s="150"/>
      <c r="AD1085" s="148">
        <f>AD1070+AD1076+AD1079+AD1083</f>
        <v>125425.45999999999</v>
      </c>
      <c r="AE1085" s="149"/>
      <c r="AF1085" s="149"/>
      <c r="AG1085" s="149"/>
      <c r="AH1085" s="149"/>
      <c r="AI1085" s="150"/>
      <c r="AJ1085" s="154">
        <f>AD1085/X1085*100</f>
        <v>96.891046736191583</v>
      </c>
      <c r="AK1085" s="155"/>
    </row>
    <row r="1086" spans="1:37" ht="20.100000000000001" customHeight="1" x14ac:dyDescent="0.25">
      <c r="A1086" s="202"/>
      <c r="B1086" s="203"/>
      <c r="C1086" s="205"/>
      <c r="D1086" s="205"/>
      <c r="E1086" s="205"/>
      <c r="F1086" s="205"/>
      <c r="G1086" s="205"/>
      <c r="H1086" s="205"/>
      <c r="I1086" s="205"/>
      <c r="J1086" s="205"/>
      <c r="K1086" s="205"/>
      <c r="L1086" s="205"/>
      <c r="M1086" s="205"/>
      <c r="N1086" s="205"/>
      <c r="O1086" s="205"/>
      <c r="P1086" s="205"/>
      <c r="Q1086" s="205"/>
      <c r="R1086" s="205"/>
      <c r="S1086" s="205"/>
      <c r="T1086" s="205"/>
      <c r="U1086" s="205"/>
      <c r="V1086" s="205"/>
      <c r="W1086" s="205"/>
      <c r="X1086" s="151"/>
      <c r="Y1086" s="152"/>
      <c r="Z1086" s="152"/>
      <c r="AA1086" s="152"/>
      <c r="AB1086" s="152"/>
      <c r="AC1086" s="153"/>
      <c r="AD1086" s="151"/>
      <c r="AE1086" s="152"/>
      <c r="AF1086" s="152"/>
      <c r="AG1086" s="152"/>
      <c r="AH1086" s="152"/>
      <c r="AI1086" s="153"/>
      <c r="AJ1086" s="156" t="e">
        <f t="shared" si="46"/>
        <v>#DIV/0!</v>
      </c>
      <c r="AK1086" s="157"/>
    </row>
    <row r="1087" spans="1:37" ht="20.100000000000001" customHeight="1" x14ac:dyDescent="0.25"/>
    <row r="1088" spans="1:37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spans="1:37" ht="20.100000000000001" customHeight="1" x14ac:dyDescent="0.25"/>
    <row r="1106" spans="1:37" ht="20.100000000000001" customHeight="1" x14ac:dyDescent="0.25"/>
    <row r="1107" spans="1:37" ht="20.100000000000001" customHeight="1" x14ac:dyDescent="0.25"/>
    <row r="1108" spans="1:37" ht="20.100000000000001" customHeight="1" x14ac:dyDescent="0.25"/>
    <row r="1109" spans="1:37" ht="20.100000000000001" customHeight="1" x14ac:dyDescent="0.25"/>
    <row r="1110" spans="1:37" ht="20.100000000000001" customHeight="1" x14ac:dyDescent="0.25"/>
    <row r="1111" spans="1:37" ht="20.100000000000001" customHeight="1" x14ac:dyDescent="0.25"/>
    <row r="1112" spans="1:37" ht="20.100000000000001" customHeight="1" x14ac:dyDescent="0.25">
      <c r="A1112" s="196" t="s">
        <v>89</v>
      </c>
      <c r="B1112" s="197"/>
      <c r="C1112" s="197" t="s">
        <v>90</v>
      </c>
      <c r="D1112" s="197"/>
      <c r="E1112" s="164" t="s">
        <v>91</v>
      </c>
      <c r="F1112" s="164"/>
      <c r="G1112" s="197" t="s">
        <v>91</v>
      </c>
      <c r="H1112" s="197"/>
      <c r="I1112" s="197" t="s">
        <v>92</v>
      </c>
      <c r="J1112" s="197"/>
      <c r="K1112" s="197"/>
      <c r="L1112" s="197"/>
      <c r="M1112" s="197"/>
      <c r="N1112" s="197"/>
      <c r="O1112" s="197"/>
      <c r="P1112" s="197"/>
      <c r="Q1112" s="197"/>
      <c r="R1112" s="197"/>
      <c r="S1112" s="197"/>
      <c r="T1112" s="197"/>
      <c r="U1112" s="197"/>
      <c r="V1112" s="197"/>
      <c r="W1112" s="197"/>
      <c r="X1112" s="197" t="s">
        <v>201</v>
      </c>
      <c r="Y1112" s="197"/>
      <c r="Z1112" s="197"/>
      <c r="AA1112" s="197"/>
      <c r="AB1112" s="197"/>
      <c r="AC1112" s="206"/>
      <c r="AD1112" s="197" t="s">
        <v>200</v>
      </c>
      <c r="AE1112" s="197"/>
      <c r="AF1112" s="197"/>
      <c r="AG1112" s="197"/>
      <c r="AH1112" s="197"/>
      <c r="AI1112" s="206"/>
      <c r="AJ1112" s="158" t="s">
        <v>122</v>
      </c>
      <c r="AK1112" s="159"/>
    </row>
    <row r="1113" spans="1:37" ht="20.100000000000001" customHeight="1" x14ac:dyDescent="0.25">
      <c r="A1113" s="198"/>
      <c r="B1113" s="199"/>
      <c r="C1113" s="199"/>
      <c r="D1113" s="199"/>
      <c r="E1113" s="165"/>
      <c r="F1113" s="165"/>
      <c r="G1113" s="199"/>
      <c r="H1113" s="199"/>
      <c r="I1113" s="199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  <c r="T1113" s="199"/>
      <c r="U1113" s="199"/>
      <c r="V1113" s="199"/>
      <c r="W1113" s="199"/>
      <c r="X1113" s="199"/>
      <c r="Y1113" s="199"/>
      <c r="Z1113" s="199"/>
      <c r="AA1113" s="199"/>
      <c r="AB1113" s="199"/>
      <c r="AC1113" s="207"/>
      <c r="AD1113" s="199"/>
      <c r="AE1113" s="199"/>
      <c r="AF1113" s="199"/>
      <c r="AG1113" s="199"/>
      <c r="AH1113" s="199"/>
      <c r="AI1113" s="207"/>
      <c r="AJ1113" s="160"/>
      <c r="AK1113" s="161"/>
    </row>
    <row r="1114" spans="1:37" ht="20.100000000000001" customHeight="1" x14ac:dyDescent="0.25">
      <c r="A1114" s="166">
        <v>21</v>
      </c>
      <c r="B1114" s="167"/>
      <c r="C1114" s="187" t="s">
        <v>114</v>
      </c>
      <c r="D1114" s="188"/>
      <c r="E1114" s="188"/>
      <c r="F1114" s="188"/>
      <c r="G1114" s="188"/>
      <c r="H1114" s="188"/>
      <c r="I1114" s="188"/>
      <c r="J1114" s="188"/>
      <c r="K1114" s="188"/>
      <c r="L1114" s="188"/>
      <c r="M1114" s="188"/>
      <c r="N1114" s="188"/>
      <c r="O1114" s="188"/>
      <c r="P1114" s="188"/>
      <c r="Q1114" s="188"/>
      <c r="R1114" s="188"/>
      <c r="S1114" s="188"/>
      <c r="T1114" s="188"/>
      <c r="U1114" s="188"/>
      <c r="V1114" s="188"/>
      <c r="W1114" s="188"/>
      <c r="X1114" s="188"/>
      <c r="Y1114" s="188"/>
      <c r="Z1114" s="188"/>
      <c r="AA1114" s="188"/>
      <c r="AB1114" s="188"/>
      <c r="AC1114" s="188"/>
      <c r="AD1114" s="188"/>
      <c r="AE1114" s="188"/>
      <c r="AF1114" s="188"/>
      <c r="AG1114" s="188"/>
      <c r="AH1114" s="188"/>
      <c r="AI1114" s="188"/>
      <c r="AJ1114" s="188"/>
      <c r="AK1114" s="189"/>
    </row>
    <row r="1115" spans="1:37" ht="20.100000000000001" customHeight="1" x14ac:dyDescent="0.25">
      <c r="A1115" s="168"/>
      <c r="B1115" s="169"/>
      <c r="C1115" s="190"/>
      <c r="D1115" s="191"/>
      <c r="E1115" s="191"/>
      <c r="F1115" s="191"/>
      <c r="G1115" s="191"/>
      <c r="H1115" s="191"/>
      <c r="I1115" s="191"/>
      <c r="J1115" s="191"/>
      <c r="K1115" s="191"/>
      <c r="L1115" s="191"/>
      <c r="M1115" s="191"/>
      <c r="N1115" s="191"/>
      <c r="O1115" s="191"/>
      <c r="P1115" s="191"/>
      <c r="Q1115" s="191"/>
      <c r="R1115" s="191"/>
      <c r="S1115" s="191"/>
      <c r="T1115" s="191"/>
      <c r="U1115" s="191"/>
      <c r="V1115" s="191"/>
      <c r="W1115" s="191"/>
      <c r="X1115" s="191"/>
      <c r="Y1115" s="191"/>
      <c r="Z1115" s="191"/>
      <c r="AA1115" s="191"/>
      <c r="AB1115" s="191"/>
      <c r="AC1115" s="191"/>
      <c r="AD1115" s="191"/>
      <c r="AE1115" s="191"/>
      <c r="AF1115" s="191"/>
      <c r="AG1115" s="191"/>
      <c r="AH1115" s="191"/>
      <c r="AI1115" s="191"/>
      <c r="AJ1115" s="191"/>
      <c r="AK1115" s="192"/>
    </row>
    <row r="1116" spans="1:37" ht="20.100000000000001" customHeight="1" x14ac:dyDescent="0.25">
      <c r="A1116" s="142"/>
      <c r="B1116" s="143"/>
      <c r="C1116" s="147"/>
      <c r="D1116" s="147"/>
      <c r="E1116" s="101">
        <v>411</v>
      </c>
      <c r="F1116" s="101"/>
      <c r="G1116" s="170" t="s">
        <v>32</v>
      </c>
      <c r="H1116" s="170"/>
      <c r="I1116" s="170"/>
      <c r="J1116" s="170"/>
      <c r="K1116" s="170"/>
      <c r="L1116" s="170"/>
      <c r="M1116" s="170"/>
      <c r="N1116" s="170"/>
      <c r="O1116" s="170"/>
      <c r="P1116" s="170"/>
      <c r="Q1116" s="170"/>
      <c r="R1116" s="170"/>
      <c r="S1116" s="170"/>
      <c r="T1116" s="170"/>
      <c r="U1116" s="170"/>
      <c r="V1116" s="170"/>
      <c r="W1116" s="170"/>
      <c r="X1116" s="83">
        <f>SUM(X1117:X1121)</f>
        <v>591400</v>
      </c>
      <c r="Y1116" s="84"/>
      <c r="Z1116" s="84"/>
      <c r="AA1116" s="84"/>
      <c r="AB1116" s="84"/>
      <c r="AC1116" s="85"/>
      <c r="AD1116" s="83">
        <f>SUM(AD1117:AD1121)</f>
        <v>546376.14</v>
      </c>
      <c r="AE1116" s="84"/>
      <c r="AF1116" s="84"/>
      <c r="AG1116" s="84"/>
      <c r="AH1116" s="84"/>
      <c r="AI1116" s="85"/>
      <c r="AJ1116" s="86">
        <f t="shared" ref="AJ1116:AJ1142" si="47">AD1116/X1116*100</f>
        <v>92.386902265809951</v>
      </c>
      <c r="AK1116" s="87"/>
    </row>
    <row r="1117" spans="1:37" ht="20.100000000000001" customHeight="1" x14ac:dyDescent="0.25">
      <c r="A1117" s="144"/>
      <c r="B1117" s="141"/>
      <c r="C1117" s="140">
        <v>111</v>
      </c>
      <c r="D1117" s="140"/>
      <c r="E1117" s="162"/>
      <c r="F1117" s="162"/>
      <c r="G1117" s="141">
        <v>4111</v>
      </c>
      <c r="H1117" s="141"/>
      <c r="I1117" s="141"/>
      <c r="J1117" s="120" t="s">
        <v>33</v>
      </c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1">
        <v>356500</v>
      </c>
      <c r="Y1117" s="121"/>
      <c r="Z1117" s="121"/>
      <c r="AA1117" s="121"/>
      <c r="AB1117" s="121"/>
      <c r="AC1117" s="122"/>
      <c r="AD1117" s="121">
        <v>329092.86</v>
      </c>
      <c r="AE1117" s="121"/>
      <c r="AF1117" s="121"/>
      <c r="AG1117" s="121"/>
      <c r="AH1117" s="121"/>
      <c r="AI1117" s="122"/>
      <c r="AJ1117" s="88">
        <f t="shared" si="47"/>
        <v>92.312162692847124</v>
      </c>
      <c r="AK1117" s="89"/>
    </row>
    <row r="1118" spans="1:37" ht="20.100000000000001" customHeight="1" x14ac:dyDescent="0.25">
      <c r="A1118" s="144"/>
      <c r="B1118" s="141"/>
      <c r="C1118" s="140">
        <v>111</v>
      </c>
      <c r="D1118" s="140"/>
      <c r="E1118" s="162"/>
      <c r="F1118" s="162"/>
      <c r="G1118" s="141">
        <v>4112</v>
      </c>
      <c r="H1118" s="141"/>
      <c r="I1118" s="141"/>
      <c r="J1118" s="208" t="s">
        <v>34</v>
      </c>
      <c r="K1118" s="208"/>
      <c r="L1118" s="208"/>
      <c r="M1118" s="208"/>
      <c r="N1118" s="208"/>
      <c r="O1118" s="208"/>
      <c r="P1118" s="208"/>
      <c r="Q1118" s="208"/>
      <c r="R1118" s="208"/>
      <c r="S1118" s="208"/>
      <c r="T1118" s="208"/>
      <c r="U1118" s="208"/>
      <c r="V1118" s="208"/>
      <c r="W1118" s="208"/>
      <c r="X1118" s="121">
        <v>47400</v>
      </c>
      <c r="Y1118" s="121"/>
      <c r="Z1118" s="121"/>
      <c r="AA1118" s="121"/>
      <c r="AB1118" s="121"/>
      <c r="AC1118" s="122"/>
      <c r="AD1118" s="121">
        <v>44204.160000000003</v>
      </c>
      <c r="AE1118" s="121"/>
      <c r="AF1118" s="121"/>
      <c r="AG1118" s="121"/>
      <c r="AH1118" s="121"/>
      <c r="AI1118" s="122"/>
      <c r="AJ1118" s="88">
        <f t="shared" si="47"/>
        <v>93.257721518987353</v>
      </c>
      <c r="AK1118" s="89"/>
    </row>
    <row r="1119" spans="1:37" ht="20.100000000000001" customHeight="1" x14ac:dyDescent="0.25">
      <c r="A1119" s="144"/>
      <c r="B1119" s="141"/>
      <c r="C1119" s="140">
        <v>111</v>
      </c>
      <c r="D1119" s="140"/>
      <c r="E1119" s="162"/>
      <c r="F1119" s="162"/>
      <c r="G1119" s="141">
        <v>4113</v>
      </c>
      <c r="H1119" s="141"/>
      <c r="I1119" s="141"/>
      <c r="J1119" s="120" t="s">
        <v>35</v>
      </c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1">
        <v>127700</v>
      </c>
      <c r="Y1119" s="121"/>
      <c r="Z1119" s="121"/>
      <c r="AA1119" s="121"/>
      <c r="AB1119" s="121"/>
      <c r="AC1119" s="122"/>
      <c r="AD1119" s="121">
        <v>117892.39</v>
      </c>
      <c r="AE1119" s="121"/>
      <c r="AF1119" s="121"/>
      <c r="AG1119" s="121"/>
      <c r="AH1119" s="121"/>
      <c r="AI1119" s="122"/>
      <c r="AJ1119" s="88">
        <f t="shared" si="47"/>
        <v>92.319804228660928</v>
      </c>
      <c r="AK1119" s="89"/>
    </row>
    <row r="1120" spans="1:37" ht="20.100000000000001" customHeight="1" x14ac:dyDescent="0.25">
      <c r="A1120" s="144"/>
      <c r="B1120" s="141"/>
      <c r="C1120" s="140">
        <v>111</v>
      </c>
      <c r="D1120" s="140"/>
      <c r="E1120" s="162"/>
      <c r="F1120" s="162"/>
      <c r="G1120" s="141">
        <v>4114</v>
      </c>
      <c r="H1120" s="141"/>
      <c r="I1120" s="141"/>
      <c r="J1120" s="120" t="s">
        <v>36</v>
      </c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1">
        <v>52600</v>
      </c>
      <c r="Y1120" s="121"/>
      <c r="Z1120" s="121"/>
      <c r="AA1120" s="121"/>
      <c r="AB1120" s="121"/>
      <c r="AC1120" s="122"/>
      <c r="AD1120" s="121">
        <v>48527.12</v>
      </c>
      <c r="AE1120" s="121"/>
      <c r="AF1120" s="121"/>
      <c r="AG1120" s="121"/>
      <c r="AH1120" s="121"/>
      <c r="AI1120" s="122"/>
      <c r="AJ1120" s="88">
        <f t="shared" si="47"/>
        <v>92.256882129277571</v>
      </c>
      <c r="AK1120" s="89"/>
    </row>
    <row r="1121" spans="1:37" ht="20.100000000000001" customHeight="1" x14ac:dyDescent="0.25">
      <c r="A1121" s="146"/>
      <c r="B1121" s="138"/>
      <c r="C1121" s="137">
        <v>111</v>
      </c>
      <c r="D1121" s="137"/>
      <c r="E1121" s="163"/>
      <c r="F1121" s="163"/>
      <c r="G1121" s="138">
        <v>4115</v>
      </c>
      <c r="H1121" s="138"/>
      <c r="I1121" s="138"/>
      <c r="J1121" s="105" t="s">
        <v>37</v>
      </c>
      <c r="K1121" s="105"/>
      <c r="L1121" s="105"/>
      <c r="M1121" s="105"/>
      <c r="N1121" s="105"/>
      <c r="O1121" s="105"/>
      <c r="P1121" s="105"/>
      <c r="Q1121" s="105"/>
      <c r="R1121" s="105"/>
      <c r="S1121" s="105"/>
      <c r="T1121" s="105"/>
      <c r="U1121" s="105"/>
      <c r="V1121" s="105"/>
      <c r="W1121" s="105"/>
      <c r="X1121" s="106">
        <v>7200</v>
      </c>
      <c r="Y1121" s="106"/>
      <c r="Z1121" s="106"/>
      <c r="AA1121" s="106"/>
      <c r="AB1121" s="106"/>
      <c r="AC1121" s="107"/>
      <c r="AD1121" s="106">
        <v>6659.61</v>
      </c>
      <c r="AE1121" s="106"/>
      <c r="AF1121" s="106"/>
      <c r="AG1121" s="106"/>
      <c r="AH1121" s="106"/>
      <c r="AI1121" s="107"/>
      <c r="AJ1121" s="88">
        <f t="shared" si="47"/>
        <v>92.494583333333324</v>
      </c>
      <c r="AK1121" s="89"/>
    </row>
    <row r="1122" spans="1:37" ht="20.100000000000001" customHeight="1" x14ac:dyDescent="0.25">
      <c r="A1122" s="142"/>
      <c r="B1122" s="143"/>
      <c r="C1122" s="147"/>
      <c r="D1122" s="147"/>
      <c r="E1122" s="101">
        <v>412</v>
      </c>
      <c r="F1122" s="101"/>
      <c r="G1122" s="103" t="s">
        <v>38</v>
      </c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83">
        <f>SUM(X1123:X1123)</f>
        <v>34000</v>
      </c>
      <c r="Y1122" s="84"/>
      <c r="Z1122" s="84"/>
      <c r="AA1122" s="84"/>
      <c r="AB1122" s="84"/>
      <c r="AC1122" s="85"/>
      <c r="AD1122" s="83">
        <f>SUM(AD1123:AD1123)</f>
        <v>27872.03</v>
      </c>
      <c r="AE1122" s="84"/>
      <c r="AF1122" s="84"/>
      <c r="AG1122" s="84"/>
      <c r="AH1122" s="84"/>
      <c r="AI1122" s="85"/>
      <c r="AJ1122" s="86">
        <f t="shared" si="47"/>
        <v>81.976558823529416</v>
      </c>
      <c r="AK1122" s="87"/>
    </row>
    <row r="1123" spans="1:37" ht="20.100000000000001" customHeight="1" x14ac:dyDescent="0.25">
      <c r="A1123" s="144"/>
      <c r="B1123" s="141"/>
      <c r="C1123" s="140">
        <v>111</v>
      </c>
      <c r="D1123" s="140"/>
      <c r="E1123" s="162"/>
      <c r="F1123" s="162"/>
      <c r="G1123" s="141">
        <v>4123</v>
      </c>
      <c r="H1123" s="141"/>
      <c r="I1123" s="141"/>
      <c r="J1123" s="120" t="s">
        <v>39</v>
      </c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1">
        <v>34000</v>
      </c>
      <c r="Y1123" s="121"/>
      <c r="Z1123" s="121"/>
      <c r="AA1123" s="121"/>
      <c r="AB1123" s="121"/>
      <c r="AC1123" s="122"/>
      <c r="AD1123" s="121">
        <v>27872.03</v>
      </c>
      <c r="AE1123" s="121"/>
      <c r="AF1123" s="121"/>
      <c r="AG1123" s="121"/>
      <c r="AH1123" s="121"/>
      <c r="AI1123" s="122"/>
      <c r="AJ1123" s="88">
        <f t="shared" si="47"/>
        <v>81.976558823529416</v>
      </c>
      <c r="AK1123" s="89"/>
    </row>
    <row r="1124" spans="1:37" ht="20.100000000000001" customHeight="1" x14ac:dyDescent="0.25">
      <c r="A1124" s="171"/>
      <c r="B1124" s="172"/>
      <c r="C1124" s="147"/>
      <c r="D1124" s="147"/>
      <c r="E1124" s="214">
        <v>413</v>
      </c>
      <c r="F1124" s="215"/>
      <c r="G1124" s="103" t="s">
        <v>43</v>
      </c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83">
        <f>X1125+X1126</f>
        <v>10500</v>
      </c>
      <c r="Y1124" s="84"/>
      <c r="Z1124" s="84"/>
      <c r="AA1124" s="84"/>
      <c r="AB1124" s="84"/>
      <c r="AC1124" s="85"/>
      <c r="AD1124" s="83">
        <f>AD1125+AD1126</f>
        <v>4987.71</v>
      </c>
      <c r="AE1124" s="84"/>
      <c r="AF1124" s="84"/>
      <c r="AG1124" s="84"/>
      <c r="AH1124" s="84"/>
      <c r="AI1124" s="85"/>
      <c r="AJ1124" s="86">
        <f t="shared" si="47"/>
        <v>47.502000000000002</v>
      </c>
      <c r="AK1124" s="87"/>
    </row>
    <row r="1125" spans="1:37" ht="20.100000000000001" customHeight="1" x14ac:dyDescent="0.25">
      <c r="A1125" s="218"/>
      <c r="B1125" s="219"/>
      <c r="C1125" s="140">
        <v>111</v>
      </c>
      <c r="D1125" s="140"/>
      <c r="E1125" s="220"/>
      <c r="F1125" s="221"/>
      <c r="G1125" s="141">
        <v>4131</v>
      </c>
      <c r="H1125" s="141"/>
      <c r="I1125" s="141"/>
      <c r="J1125" s="120" t="s">
        <v>44</v>
      </c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1">
        <v>6500</v>
      </c>
      <c r="Y1125" s="121"/>
      <c r="Z1125" s="121"/>
      <c r="AA1125" s="121"/>
      <c r="AB1125" s="121"/>
      <c r="AC1125" s="122"/>
      <c r="AD1125" s="121">
        <v>4539.8100000000004</v>
      </c>
      <c r="AE1125" s="121"/>
      <c r="AF1125" s="121"/>
      <c r="AG1125" s="121"/>
      <c r="AH1125" s="121"/>
      <c r="AI1125" s="122"/>
      <c r="AJ1125" s="88">
        <f t="shared" si="47"/>
        <v>69.843230769230786</v>
      </c>
      <c r="AK1125" s="89"/>
    </row>
    <row r="1126" spans="1:37" ht="20.100000000000001" customHeight="1" x14ac:dyDescent="0.25">
      <c r="A1126" s="218"/>
      <c r="B1126" s="219"/>
      <c r="C1126" s="140">
        <v>111</v>
      </c>
      <c r="D1126" s="140"/>
      <c r="E1126" s="220"/>
      <c r="F1126" s="221"/>
      <c r="G1126" s="141">
        <v>4133</v>
      </c>
      <c r="H1126" s="141"/>
      <c r="I1126" s="141"/>
      <c r="J1126" s="208" t="s">
        <v>45</v>
      </c>
      <c r="K1126" s="208"/>
      <c r="L1126" s="208"/>
      <c r="M1126" s="208"/>
      <c r="N1126" s="208"/>
      <c r="O1126" s="208"/>
      <c r="P1126" s="208"/>
      <c r="Q1126" s="208"/>
      <c r="R1126" s="208"/>
      <c r="S1126" s="208"/>
      <c r="T1126" s="208"/>
      <c r="U1126" s="208"/>
      <c r="V1126" s="208"/>
      <c r="W1126" s="208"/>
      <c r="X1126" s="121">
        <v>4000</v>
      </c>
      <c r="Y1126" s="121"/>
      <c r="Z1126" s="121"/>
      <c r="AA1126" s="121"/>
      <c r="AB1126" s="121"/>
      <c r="AC1126" s="122"/>
      <c r="AD1126" s="121">
        <v>447.9</v>
      </c>
      <c r="AE1126" s="121"/>
      <c r="AF1126" s="121"/>
      <c r="AG1126" s="121"/>
      <c r="AH1126" s="121"/>
      <c r="AI1126" s="122"/>
      <c r="AJ1126" s="88">
        <f t="shared" si="47"/>
        <v>11.1975</v>
      </c>
      <c r="AK1126" s="89"/>
    </row>
    <row r="1127" spans="1:37" ht="20.100000000000001" customHeight="1" x14ac:dyDescent="0.25">
      <c r="A1127" s="176"/>
      <c r="B1127" s="177"/>
      <c r="C1127" s="490"/>
      <c r="D1127" s="491"/>
      <c r="E1127" s="474">
        <v>414</v>
      </c>
      <c r="F1127" s="474"/>
      <c r="G1127" s="181" t="s">
        <v>48</v>
      </c>
      <c r="H1127" s="182"/>
      <c r="I1127" s="182"/>
      <c r="J1127" s="182"/>
      <c r="K1127" s="182"/>
      <c r="L1127" s="182"/>
      <c r="M1127" s="182"/>
      <c r="N1127" s="182"/>
      <c r="O1127" s="182"/>
      <c r="P1127" s="182"/>
      <c r="Q1127" s="182"/>
      <c r="R1127" s="182"/>
      <c r="S1127" s="182"/>
      <c r="T1127" s="182"/>
      <c r="U1127" s="182"/>
      <c r="V1127" s="182"/>
      <c r="W1127" s="183"/>
      <c r="X1127" s="184">
        <f>SUM(X1128:AC1132)</f>
        <v>14000</v>
      </c>
      <c r="Y1127" s="185"/>
      <c r="Z1127" s="185"/>
      <c r="AA1127" s="185"/>
      <c r="AB1127" s="185"/>
      <c r="AC1127" s="186"/>
      <c r="AD1127" s="604">
        <f>SUM(AD1128:AD1132)</f>
        <v>7855.98</v>
      </c>
      <c r="AE1127" s="185"/>
      <c r="AF1127" s="185"/>
      <c r="AG1127" s="185"/>
      <c r="AH1127" s="185"/>
      <c r="AI1127" s="186"/>
      <c r="AJ1127" s="86">
        <f t="shared" si="47"/>
        <v>56.114142857142859</v>
      </c>
      <c r="AK1127" s="87"/>
    </row>
    <row r="1128" spans="1:37" ht="20.100000000000001" customHeight="1" x14ac:dyDescent="0.25">
      <c r="A1128" s="178"/>
      <c r="B1128" s="179"/>
      <c r="C1128" s="290">
        <v>111</v>
      </c>
      <c r="D1128" s="290"/>
      <c r="E1128" s="489"/>
      <c r="F1128" s="489"/>
      <c r="G1128" s="179">
        <v>4141</v>
      </c>
      <c r="H1128" s="179"/>
      <c r="I1128" s="179"/>
      <c r="J1128" s="193" t="s">
        <v>49</v>
      </c>
      <c r="K1128" s="193"/>
      <c r="L1128" s="193"/>
      <c r="M1128" s="193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4">
        <v>1000</v>
      </c>
      <c r="Y1128" s="194"/>
      <c r="Z1128" s="194"/>
      <c r="AA1128" s="194"/>
      <c r="AB1128" s="194"/>
      <c r="AC1128" s="195"/>
      <c r="AD1128" s="194">
        <v>810</v>
      </c>
      <c r="AE1128" s="194"/>
      <c r="AF1128" s="194"/>
      <c r="AG1128" s="194"/>
      <c r="AH1128" s="194"/>
      <c r="AI1128" s="195"/>
      <c r="AJ1128" s="88">
        <f t="shared" si="47"/>
        <v>81</v>
      </c>
      <c r="AK1128" s="89"/>
    </row>
    <row r="1129" spans="1:37" ht="20.100000000000001" customHeight="1" x14ac:dyDescent="0.25">
      <c r="A1129" s="178"/>
      <c r="B1129" s="179"/>
      <c r="C1129" s="290">
        <v>460</v>
      </c>
      <c r="D1129" s="290"/>
      <c r="E1129" s="489"/>
      <c r="F1129" s="489"/>
      <c r="G1129" s="179">
        <v>4143</v>
      </c>
      <c r="H1129" s="179"/>
      <c r="I1129" s="179"/>
      <c r="J1129" s="193" t="s">
        <v>51</v>
      </c>
      <c r="K1129" s="193"/>
      <c r="L1129" s="193"/>
      <c r="M1129" s="193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4">
        <v>4000</v>
      </c>
      <c r="Y1129" s="194"/>
      <c r="Z1129" s="194"/>
      <c r="AA1129" s="194"/>
      <c r="AB1129" s="194"/>
      <c r="AC1129" s="195"/>
      <c r="AD1129" s="194">
        <v>2903.83</v>
      </c>
      <c r="AE1129" s="194"/>
      <c r="AF1129" s="194"/>
      <c r="AG1129" s="194"/>
      <c r="AH1129" s="194"/>
      <c r="AI1129" s="195"/>
      <c r="AJ1129" s="88">
        <f t="shared" si="47"/>
        <v>72.59575000000001</v>
      </c>
      <c r="AK1129" s="89"/>
    </row>
    <row r="1130" spans="1:37" ht="20.100000000000001" customHeight="1" x14ac:dyDescent="0.25">
      <c r="A1130" s="480"/>
      <c r="B1130" s="481"/>
      <c r="C1130" s="140">
        <v>860</v>
      </c>
      <c r="D1130" s="140"/>
      <c r="E1130" s="482"/>
      <c r="F1130" s="482"/>
      <c r="G1130" s="141">
        <v>4147</v>
      </c>
      <c r="H1130" s="141"/>
      <c r="I1130" s="141"/>
      <c r="J1130" s="120" t="s">
        <v>171</v>
      </c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1">
        <v>1000</v>
      </c>
      <c r="Y1130" s="121"/>
      <c r="Z1130" s="121"/>
      <c r="AA1130" s="121"/>
      <c r="AB1130" s="121"/>
      <c r="AC1130" s="122"/>
      <c r="AD1130" s="121">
        <v>0</v>
      </c>
      <c r="AE1130" s="121"/>
      <c r="AF1130" s="121"/>
      <c r="AG1130" s="121"/>
      <c r="AH1130" s="121"/>
      <c r="AI1130" s="122"/>
      <c r="AJ1130" s="88">
        <f>AD1130/X1130*100</f>
        <v>0</v>
      </c>
      <c r="AK1130" s="89"/>
    </row>
    <row r="1131" spans="1:37" ht="20.100000000000001" customHeight="1" x14ac:dyDescent="0.25">
      <c r="A1131" s="480"/>
      <c r="B1131" s="481"/>
      <c r="C1131" s="316">
        <v>111</v>
      </c>
      <c r="D1131" s="316"/>
      <c r="E1131" s="482"/>
      <c r="F1131" s="482"/>
      <c r="G1131" s="225">
        <v>4148</v>
      </c>
      <c r="H1131" s="225"/>
      <c r="I1131" s="225"/>
      <c r="J1131" s="226" t="s">
        <v>55</v>
      </c>
      <c r="K1131" s="226"/>
      <c r="L1131" s="226"/>
      <c r="M1131" s="226"/>
      <c r="N1131" s="226"/>
      <c r="O1131" s="226"/>
      <c r="P1131" s="226"/>
      <c r="Q1131" s="226"/>
      <c r="R1131" s="226"/>
      <c r="S1131" s="226"/>
      <c r="T1131" s="226"/>
      <c r="U1131" s="226"/>
      <c r="V1131" s="226"/>
      <c r="W1131" s="226"/>
      <c r="X1131" s="285">
        <v>1000</v>
      </c>
      <c r="Y1131" s="285"/>
      <c r="Z1131" s="285"/>
      <c r="AA1131" s="285"/>
      <c r="AB1131" s="285"/>
      <c r="AC1131" s="286"/>
      <c r="AD1131" s="285">
        <v>176.64</v>
      </c>
      <c r="AE1131" s="285"/>
      <c r="AF1131" s="285"/>
      <c r="AG1131" s="285"/>
      <c r="AH1131" s="285"/>
      <c r="AI1131" s="286"/>
      <c r="AJ1131" s="88">
        <f t="shared" si="47"/>
        <v>17.663999999999998</v>
      </c>
      <c r="AK1131" s="89"/>
    </row>
    <row r="1132" spans="1:37" ht="20.100000000000001" customHeight="1" x14ac:dyDescent="0.25">
      <c r="A1132" s="245"/>
      <c r="B1132" s="246"/>
      <c r="C1132" s="211">
        <v>111</v>
      </c>
      <c r="D1132" s="211"/>
      <c r="E1132" s="521"/>
      <c r="F1132" s="521"/>
      <c r="G1132" s="246">
        <v>4149</v>
      </c>
      <c r="H1132" s="246"/>
      <c r="I1132" s="246"/>
      <c r="J1132" s="520" t="s">
        <v>56</v>
      </c>
      <c r="K1132" s="520"/>
      <c r="L1132" s="520"/>
      <c r="M1132" s="520"/>
      <c r="N1132" s="520"/>
      <c r="O1132" s="520"/>
      <c r="P1132" s="520"/>
      <c r="Q1132" s="520"/>
      <c r="R1132" s="520"/>
      <c r="S1132" s="520"/>
      <c r="T1132" s="520"/>
      <c r="U1132" s="520"/>
      <c r="V1132" s="520"/>
      <c r="W1132" s="520"/>
      <c r="X1132" s="227">
        <v>7000</v>
      </c>
      <c r="Y1132" s="227"/>
      <c r="Z1132" s="227"/>
      <c r="AA1132" s="227"/>
      <c r="AB1132" s="227"/>
      <c r="AC1132" s="228"/>
      <c r="AD1132" s="227">
        <v>3965.51</v>
      </c>
      <c r="AE1132" s="227"/>
      <c r="AF1132" s="227"/>
      <c r="AG1132" s="227"/>
      <c r="AH1132" s="227"/>
      <c r="AI1132" s="228"/>
      <c r="AJ1132" s="88">
        <f t="shared" si="47"/>
        <v>56.65014285714286</v>
      </c>
      <c r="AK1132" s="89"/>
    </row>
    <row r="1133" spans="1:37" ht="20.100000000000001" customHeight="1" x14ac:dyDescent="0.25">
      <c r="A1133" s="176"/>
      <c r="B1133" s="177"/>
      <c r="C1133" s="180"/>
      <c r="D1133" s="180"/>
      <c r="E1133" s="474">
        <v>414</v>
      </c>
      <c r="F1133" s="474"/>
      <c r="G1133" s="181" t="s">
        <v>164</v>
      </c>
      <c r="H1133" s="182"/>
      <c r="I1133" s="182"/>
      <c r="J1133" s="182"/>
      <c r="K1133" s="182"/>
      <c r="L1133" s="182"/>
      <c r="M1133" s="182"/>
      <c r="N1133" s="182"/>
      <c r="O1133" s="182"/>
      <c r="P1133" s="182"/>
      <c r="Q1133" s="182"/>
      <c r="R1133" s="182"/>
      <c r="S1133" s="182"/>
      <c r="T1133" s="182"/>
      <c r="U1133" s="182"/>
      <c r="V1133" s="182"/>
      <c r="W1133" s="183"/>
      <c r="X1133" s="184">
        <f>SUM(X1134:X1134)</f>
        <v>700</v>
      </c>
      <c r="Y1133" s="185"/>
      <c r="Z1133" s="185"/>
      <c r="AA1133" s="185"/>
      <c r="AB1133" s="185"/>
      <c r="AC1133" s="186"/>
      <c r="AD1133" s="184">
        <f>SUM(AD1134:AD1134)</f>
        <v>0</v>
      </c>
      <c r="AE1133" s="185"/>
      <c r="AF1133" s="185"/>
      <c r="AG1133" s="185"/>
      <c r="AH1133" s="185"/>
      <c r="AI1133" s="186"/>
      <c r="AJ1133" s="86">
        <f>AD1133/X1133*100</f>
        <v>0</v>
      </c>
      <c r="AK1133" s="87"/>
    </row>
    <row r="1134" spans="1:37" ht="20.100000000000001" customHeight="1" x14ac:dyDescent="0.25">
      <c r="A1134" s="178"/>
      <c r="B1134" s="179"/>
      <c r="C1134" s="290">
        <v>133</v>
      </c>
      <c r="D1134" s="290"/>
      <c r="E1134" s="489"/>
      <c r="F1134" s="489"/>
      <c r="G1134" s="179">
        <v>4153</v>
      </c>
      <c r="H1134" s="179"/>
      <c r="I1134" s="179"/>
      <c r="J1134" s="193" t="s">
        <v>59</v>
      </c>
      <c r="K1134" s="193"/>
      <c r="L1134" s="193"/>
      <c r="M1134" s="193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4">
        <v>700</v>
      </c>
      <c r="Y1134" s="194"/>
      <c r="Z1134" s="194"/>
      <c r="AA1134" s="194"/>
      <c r="AB1134" s="194"/>
      <c r="AC1134" s="195"/>
      <c r="AD1134" s="194">
        <v>0</v>
      </c>
      <c r="AE1134" s="194"/>
      <c r="AF1134" s="194"/>
      <c r="AG1134" s="194"/>
      <c r="AH1134" s="194"/>
      <c r="AI1134" s="195"/>
      <c r="AJ1134" s="88">
        <f>AD1134/X1134*100</f>
        <v>0</v>
      </c>
      <c r="AK1134" s="89"/>
    </row>
    <row r="1135" spans="1:37" ht="20.100000000000001" customHeight="1" x14ac:dyDescent="0.25">
      <c r="A1135" s="176"/>
      <c r="B1135" s="177"/>
      <c r="C1135" s="180"/>
      <c r="D1135" s="180"/>
      <c r="E1135" s="474">
        <v>417</v>
      </c>
      <c r="F1135" s="474"/>
      <c r="G1135" s="181" t="s">
        <v>63</v>
      </c>
      <c r="H1135" s="182"/>
      <c r="I1135" s="182"/>
      <c r="J1135" s="182"/>
      <c r="K1135" s="182"/>
      <c r="L1135" s="182"/>
      <c r="M1135" s="182"/>
      <c r="N1135" s="182"/>
      <c r="O1135" s="182"/>
      <c r="P1135" s="182"/>
      <c r="Q1135" s="182"/>
      <c r="R1135" s="182"/>
      <c r="S1135" s="182"/>
      <c r="T1135" s="182"/>
      <c r="U1135" s="182"/>
      <c r="V1135" s="182"/>
      <c r="W1135" s="183"/>
      <c r="X1135" s="184">
        <f>SUM(X1136:X1136)</f>
        <v>31000</v>
      </c>
      <c r="Y1135" s="185"/>
      <c r="Z1135" s="185"/>
      <c r="AA1135" s="185"/>
      <c r="AB1135" s="185"/>
      <c r="AC1135" s="186"/>
      <c r="AD1135" s="184">
        <f>SUM(AD1136:AD1136)</f>
        <v>29742.06</v>
      </c>
      <c r="AE1135" s="185"/>
      <c r="AF1135" s="185"/>
      <c r="AG1135" s="185"/>
      <c r="AH1135" s="185"/>
      <c r="AI1135" s="186"/>
      <c r="AJ1135" s="86">
        <f t="shared" si="47"/>
        <v>95.942129032258066</v>
      </c>
      <c r="AK1135" s="87"/>
    </row>
    <row r="1136" spans="1:37" ht="20.100000000000001" customHeight="1" x14ac:dyDescent="0.25">
      <c r="A1136" s="178"/>
      <c r="B1136" s="179"/>
      <c r="C1136" s="290">
        <v>111</v>
      </c>
      <c r="D1136" s="290"/>
      <c r="E1136" s="489"/>
      <c r="F1136" s="489"/>
      <c r="G1136" s="179">
        <v>4171</v>
      </c>
      <c r="H1136" s="179"/>
      <c r="I1136" s="179"/>
      <c r="J1136" s="193" t="s">
        <v>64</v>
      </c>
      <c r="K1136" s="193"/>
      <c r="L1136" s="193"/>
      <c r="M1136" s="193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4">
        <v>31000</v>
      </c>
      <c r="Y1136" s="194"/>
      <c r="Z1136" s="194"/>
      <c r="AA1136" s="194"/>
      <c r="AB1136" s="194"/>
      <c r="AC1136" s="195"/>
      <c r="AD1136" s="194">
        <v>29742.06</v>
      </c>
      <c r="AE1136" s="194"/>
      <c r="AF1136" s="194"/>
      <c r="AG1136" s="194"/>
      <c r="AH1136" s="194"/>
      <c r="AI1136" s="195"/>
      <c r="AJ1136" s="88">
        <f t="shared" si="47"/>
        <v>95.942129032258066</v>
      </c>
      <c r="AK1136" s="89"/>
    </row>
    <row r="1137" spans="1:37" ht="20.100000000000001" customHeight="1" x14ac:dyDescent="0.25">
      <c r="A1137" s="142"/>
      <c r="B1137" s="143"/>
      <c r="C1137" s="147"/>
      <c r="D1137" s="147"/>
      <c r="E1137" s="101"/>
      <c r="F1137" s="101"/>
      <c r="G1137" s="103" t="s">
        <v>65</v>
      </c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83">
        <f>SUM(X1138:X1138)</f>
        <v>1000</v>
      </c>
      <c r="Y1137" s="84"/>
      <c r="Z1137" s="84"/>
      <c r="AA1137" s="84"/>
      <c r="AB1137" s="84"/>
      <c r="AC1137" s="85"/>
      <c r="AD1137" s="83">
        <f>SUM(AD1138:AD1138)</f>
        <v>224.35</v>
      </c>
      <c r="AE1137" s="84"/>
      <c r="AF1137" s="84"/>
      <c r="AG1137" s="84"/>
      <c r="AH1137" s="84"/>
      <c r="AI1137" s="85"/>
      <c r="AJ1137" s="86">
        <f>AD1137/X1137*100</f>
        <v>22.434999999999999</v>
      </c>
      <c r="AK1137" s="87"/>
    </row>
    <row r="1138" spans="1:37" ht="20.100000000000001" customHeight="1" x14ac:dyDescent="0.25">
      <c r="A1138" s="145"/>
      <c r="B1138" s="139"/>
      <c r="C1138" s="104">
        <v>133</v>
      </c>
      <c r="D1138" s="104"/>
      <c r="E1138" s="102"/>
      <c r="F1138" s="102"/>
      <c r="G1138" s="139">
        <v>4193</v>
      </c>
      <c r="H1138" s="139"/>
      <c r="I1138" s="139"/>
      <c r="J1138" s="120" t="s">
        <v>66</v>
      </c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90">
        <v>1000</v>
      </c>
      <c r="Y1138" s="90"/>
      <c r="Z1138" s="90"/>
      <c r="AA1138" s="90"/>
      <c r="AB1138" s="90"/>
      <c r="AC1138" s="91"/>
      <c r="AD1138" s="90">
        <v>224.35</v>
      </c>
      <c r="AE1138" s="90"/>
      <c r="AF1138" s="90"/>
      <c r="AG1138" s="90"/>
      <c r="AH1138" s="90"/>
      <c r="AI1138" s="91"/>
      <c r="AJ1138" s="88">
        <f>AD1138/X1138*100</f>
        <v>22.434999999999999</v>
      </c>
      <c r="AK1138" s="89"/>
    </row>
    <row r="1139" spans="1:37" ht="39.950000000000003" customHeight="1" x14ac:dyDescent="0.25">
      <c r="A1139" s="171"/>
      <c r="B1139" s="172"/>
      <c r="C1139" s="212"/>
      <c r="D1139" s="213"/>
      <c r="E1139" s="214">
        <v>431</v>
      </c>
      <c r="F1139" s="215"/>
      <c r="G1139" s="236" t="s">
        <v>69</v>
      </c>
      <c r="H1139" s="237"/>
      <c r="I1139" s="237"/>
      <c r="J1139" s="237"/>
      <c r="K1139" s="237"/>
      <c r="L1139" s="237"/>
      <c r="M1139" s="237"/>
      <c r="N1139" s="237"/>
      <c r="O1139" s="237"/>
      <c r="P1139" s="237"/>
      <c r="Q1139" s="237"/>
      <c r="R1139" s="237"/>
      <c r="S1139" s="237"/>
      <c r="T1139" s="237"/>
      <c r="U1139" s="237"/>
      <c r="V1139" s="237"/>
      <c r="W1139" s="238"/>
      <c r="X1139" s="83">
        <f>X1140</f>
        <v>10000</v>
      </c>
      <c r="Y1139" s="84"/>
      <c r="Z1139" s="84"/>
      <c r="AA1139" s="84"/>
      <c r="AB1139" s="84"/>
      <c r="AC1139" s="85"/>
      <c r="AD1139" s="83">
        <f>AD1140</f>
        <v>8925.3700000000008</v>
      </c>
      <c r="AE1139" s="84"/>
      <c r="AF1139" s="84"/>
      <c r="AG1139" s="84"/>
      <c r="AH1139" s="84"/>
      <c r="AI1139" s="85"/>
      <c r="AJ1139" s="310">
        <f>AD1139/X1139*100</f>
        <v>89.253700000000009</v>
      </c>
      <c r="AK1139" s="311"/>
    </row>
    <row r="1140" spans="1:37" ht="20.100000000000001" customHeight="1" x14ac:dyDescent="0.25">
      <c r="A1140" s="173"/>
      <c r="B1140" s="174"/>
      <c r="C1140" s="486">
        <v>111</v>
      </c>
      <c r="D1140" s="487"/>
      <c r="E1140" s="216"/>
      <c r="F1140" s="217"/>
      <c r="G1140" s="110">
        <v>4318</v>
      </c>
      <c r="H1140" s="111"/>
      <c r="I1140" s="112"/>
      <c r="J1140" s="113" t="s">
        <v>188</v>
      </c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  <c r="W1140" s="115"/>
      <c r="X1140" s="116">
        <v>10000</v>
      </c>
      <c r="Y1140" s="117"/>
      <c r="Z1140" s="117"/>
      <c r="AA1140" s="117"/>
      <c r="AB1140" s="117"/>
      <c r="AC1140" s="118"/>
      <c r="AD1140" s="119">
        <v>8925.3700000000008</v>
      </c>
      <c r="AE1140" s="117"/>
      <c r="AF1140" s="117"/>
      <c r="AG1140" s="117"/>
      <c r="AH1140" s="117"/>
      <c r="AI1140" s="118"/>
      <c r="AJ1140" s="88">
        <f>AD1140/X1140*100</f>
        <v>89.253700000000009</v>
      </c>
      <c r="AK1140" s="89"/>
    </row>
    <row r="1141" spans="1:37" ht="20.100000000000001" customHeight="1" x14ac:dyDescent="0.25">
      <c r="A1141" s="200">
        <v>21</v>
      </c>
      <c r="B1141" s="201"/>
      <c r="C1141" s="204" t="s">
        <v>94</v>
      </c>
      <c r="D1141" s="204"/>
      <c r="E1141" s="204"/>
      <c r="F1141" s="204"/>
      <c r="G1141" s="204"/>
      <c r="H1141" s="204"/>
      <c r="I1141" s="204"/>
      <c r="J1141" s="204"/>
      <c r="K1141" s="204"/>
      <c r="L1141" s="204"/>
      <c r="M1141" s="204"/>
      <c r="N1141" s="204"/>
      <c r="O1141" s="204"/>
      <c r="P1141" s="204"/>
      <c r="Q1141" s="204"/>
      <c r="R1141" s="204"/>
      <c r="S1141" s="204"/>
      <c r="T1141" s="204"/>
      <c r="U1141" s="204"/>
      <c r="V1141" s="204"/>
      <c r="W1141" s="204"/>
      <c r="X1141" s="148">
        <f>X1116+X1122+X1124+X1127+X1133+X1135+X1137+X1139</f>
        <v>692600</v>
      </c>
      <c r="Y1141" s="149"/>
      <c r="Z1141" s="149"/>
      <c r="AA1141" s="149"/>
      <c r="AB1141" s="149"/>
      <c r="AC1141" s="150"/>
      <c r="AD1141" s="148">
        <f>AD1116+AD1122+AD1124+AD1127+AD1133+AD1135+AD1137+AD1139</f>
        <v>625983.64</v>
      </c>
      <c r="AE1141" s="149"/>
      <c r="AF1141" s="149"/>
      <c r="AG1141" s="149"/>
      <c r="AH1141" s="149"/>
      <c r="AI1141" s="150"/>
      <c r="AJ1141" s="154">
        <f t="shared" si="47"/>
        <v>90.381697949754553</v>
      </c>
      <c r="AK1141" s="155"/>
    </row>
    <row r="1142" spans="1:37" ht="20.100000000000001" customHeight="1" x14ac:dyDescent="0.25">
      <c r="A1142" s="202"/>
      <c r="B1142" s="203"/>
      <c r="C1142" s="205"/>
      <c r="D1142" s="205"/>
      <c r="E1142" s="205"/>
      <c r="F1142" s="205"/>
      <c r="G1142" s="205"/>
      <c r="H1142" s="205"/>
      <c r="I1142" s="205"/>
      <c r="J1142" s="205"/>
      <c r="K1142" s="205"/>
      <c r="L1142" s="205"/>
      <c r="M1142" s="205"/>
      <c r="N1142" s="205"/>
      <c r="O1142" s="205"/>
      <c r="P1142" s="205"/>
      <c r="Q1142" s="205"/>
      <c r="R1142" s="205"/>
      <c r="S1142" s="205"/>
      <c r="T1142" s="205"/>
      <c r="U1142" s="205"/>
      <c r="V1142" s="205"/>
      <c r="W1142" s="205"/>
      <c r="X1142" s="151"/>
      <c r="Y1142" s="152"/>
      <c r="Z1142" s="152"/>
      <c r="AA1142" s="152"/>
      <c r="AB1142" s="152"/>
      <c r="AC1142" s="153"/>
      <c r="AD1142" s="151"/>
      <c r="AE1142" s="152"/>
      <c r="AF1142" s="152"/>
      <c r="AG1142" s="152"/>
      <c r="AH1142" s="152"/>
      <c r="AI1142" s="153"/>
      <c r="AJ1142" s="156" t="e">
        <f t="shared" si="47"/>
        <v>#DIV/0!</v>
      </c>
      <c r="AK1142" s="157"/>
    </row>
    <row r="1143" spans="1:37" ht="20.100000000000001" customHeight="1" x14ac:dyDescent="0.25"/>
    <row r="1144" spans="1:37" ht="20.100000000000001" customHeight="1" x14ac:dyDescent="0.25"/>
    <row r="1145" spans="1:37" ht="20.100000000000001" customHeight="1" x14ac:dyDescent="0.25"/>
    <row r="1146" spans="1:37" ht="20.100000000000001" customHeight="1" x14ac:dyDescent="0.25"/>
    <row r="1147" spans="1:37" ht="20.100000000000001" customHeight="1" x14ac:dyDescent="0.25"/>
    <row r="1148" spans="1:37" ht="20.100000000000001" customHeight="1" x14ac:dyDescent="0.25"/>
    <row r="1149" spans="1:37" ht="20.100000000000001" customHeight="1" x14ac:dyDescent="0.25"/>
    <row r="1150" spans="1:37" ht="20.100000000000001" customHeight="1" x14ac:dyDescent="0.25"/>
    <row r="1151" spans="1:37" ht="20.100000000000001" customHeight="1" x14ac:dyDescent="0.25"/>
    <row r="1152" spans="1:37" ht="20.100000000000001" customHeight="1" x14ac:dyDescent="0.25"/>
    <row r="1153" spans="1:37" ht="20.100000000000001" customHeight="1" x14ac:dyDescent="0.25"/>
    <row r="1154" spans="1:37" ht="20.100000000000001" customHeight="1" x14ac:dyDescent="0.25"/>
    <row r="1155" spans="1:37" ht="20.100000000000001" customHeight="1" x14ac:dyDescent="0.25"/>
    <row r="1156" spans="1:37" ht="20.100000000000001" customHeight="1" x14ac:dyDescent="0.25"/>
    <row r="1157" spans="1:37" ht="20.100000000000001" customHeight="1" x14ac:dyDescent="0.25">
      <c r="A1157" s="196" t="s">
        <v>89</v>
      </c>
      <c r="B1157" s="197"/>
      <c r="C1157" s="197" t="s">
        <v>90</v>
      </c>
      <c r="D1157" s="197"/>
      <c r="E1157" s="164" t="s">
        <v>91</v>
      </c>
      <c r="F1157" s="164"/>
      <c r="G1157" s="197" t="s">
        <v>91</v>
      </c>
      <c r="H1157" s="197"/>
      <c r="I1157" s="197" t="s">
        <v>92</v>
      </c>
      <c r="J1157" s="197"/>
      <c r="K1157" s="197"/>
      <c r="L1157" s="197"/>
      <c r="M1157" s="197"/>
      <c r="N1157" s="197"/>
      <c r="O1157" s="197"/>
      <c r="P1157" s="197"/>
      <c r="Q1157" s="197"/>
      <c r="R1157" s="197"/>
      <c r="S1157" s="197"/>
      <c r="T1157" s="197"/>
      <c r="U1157" s="197"/>
      <c r="V1157" s="197"/>
      <c r="W1157" s="197"/>
      <c r="X1157" s="197" t="s">
        <v>201</v>
      </c>
      <c r="Y1157" s="197"/>
      <c r="Z1157" s="197"/>
      <c r="AA1157" s="197"/>
      <c r="AB1157" s="197"/>
      <c r="AC1157" s="206"/>
      <c r="AD1157" s="197" t="s">
        <v>200</v>
      </c>
      <c r="AE1157" s="197"/>
      <c r="AF1157" s="197"/>
      <c r="AG1157" s="197"/>
      <c r="AH1157" s="197"/>
      <c r="AI1157" s="206"/>
      <c r="AJ1157" s="158" t="s">
        <v>122</v>
      </c>
      <c r="AK1157" s="159"/>
    </row>
    <row r="1158" spans="1:37" ht="20.100000000000001" customHeight="1" x14ac:dyDescent="0.25">
      <c r="A1158" s="198"/>
      <c r="B1158" s="199"/>
      <c r="C1158" s="199"/>
      <c r="D1158" s="199"/>
      <c r="E1158" s="165"/>
      <c r="F1158" s="165"/>
      <c r="G1158" s="199"/>
      <c r="H1158" s="199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  <c r="T1158" s="199"/>
      <c r="U1158" s="199"/>
      <c r="V1158" s="199"/>
      <c r="W1158" s="199"/>
      <c r="X1158" s="199"/>
      <c r="Y1158" s="199"/>
      <c r="Z1158" s="199"/>
      <c r="AA1158" s="199"/>
      <c r="AB1158" s="199"/>
      <c r="AC1158" s="207"/>
      <c r="AD1158" s="199"/>
      <c r="AE1158" s="199"/>
      <c r="AF1158" s="199"/>
      <c r="AG1158" s="199"/>
      <c r="AH1158" s="199"/>
      <c r="AI1158" s="207"/>
      <c r="AJ1158" s="160"/>
      <c r="AK1158" s="161"/>
    </row>
    <row r="1159" spans="1:37" ht="20.100000000000001" customHeight="1" x14ac:dyDescent="0.25">
      <c r="A1159" s="166">
        <v>22</v>
      </c>
      <c r="B1159" s="167"/>
      <c r="C1159" s="187" t="s">
        <v>190</v>
      </c>
      <c r="D1159" s="188"/>
      <c r="E1159" s="188"/>
      <c r="F1159" s="188"/>
      <c r="G1159" s="188"/>
      <c r="H1159" s="188"/>
      <c r="I1159" s="188"/>
      <c r="J1159" s="188"/>
      <c r="K1159" s="188"/>
      <c r="L1159" s="188"/>
      <c r="M1159" s="188"/>
      <c r="N1159" s="188"/>
      <c r="O1159" s="188"/>
      <c r="P1159" s="188"/>
      <c r="Q1159" s="188"/>
      <c r="R1159" s="188"/>
      <c r="S1159" s="188"/>
      <c r="T1159" s="188"/>
      <c r="U1159" s="188"/>
      <c r="V1159" s="188"/>
      <c r="W1159" s="188"/>
      <c r="X1159" s="188"/>
      <c r="Y1159" s="188"/>
      <c r="Z1159" s="188"/>
      <c r="AA1159" s="188"/>
      <c r="AB1159" s="188"/>
      <c r="AC1159" s="188"/>
      <c r="AD1159" s="188"/>
      <c r="AE1159" s="188"/>
      <c r="AF1159" s="188"/>
      <c r="AG1159" s="188"/>
      <c r="AH1159" s="188"/>
      <c r="AI1159" s="188"/>
      <c r="AJ1159" s="188"/>
      <c r="AK1159" s="189"/>
    </row>
    <row r="1160" spans="1:37" ht="20.100000000000001" customHeight="1" x14ac:dyDescent="0.25">
      <c r="A1160" s="168"/>
      <c r="B1160" s="169"/>
      <c r="C1160" s="190"/>
      <c r="D1160" s="191"/>
      <c r="E1160" s="191"/>
      <c r="F1160" s="191"/>
      <c r="G1160" s="191"/>
      <c r="H1160" s="191"/>
      <c r="I1160" s="191"/>
      <c r="J1160" s="191"/>
      <c r="K1160" s="191"/>
      <c r="L1160" s="191"/>
      <c r="M1160" s="191"/>
      <c r="N1160" s="191"/>
      <c r="O1160" s="191"/>
      <c r="P1160" s="191"/>
      <c r="Q1160" s="191"/>
      <c r="R1160" s="191"/>
      <c r="S1160" s="191"/>
      <c r="T1160" s="191"/>
      <c r="U1160" s="191"/>
      <c r="V1160" s="191"/>
      <c r="W1160" s="191"/>
      <c r="X1160" s="191"/>
      <c r="Y1160" s="191"/>
      <c r="Z1160" s="191"/>
      <c r="AA1160" s="191"/>
      <c r="AB1160" s="191"/>
      <c r="AC1160" s="191"/>
      <c r="AD1160" s="191"/>
      <c r="AE1160" s="191"/>
      <c r="AF1160" s="191"/>
      <c r="AG1160" s="191"/>
      <c r="AH1160" s="191"/>
      <c r="AI1160" s="191"/>
      <c r="AJ1160" s="191"/>
      <c r="AK1160" s="192"/>
    </row>
    <row r="1161" spans="1:37" ht="20.100000000000001" customHeight="1" x14ac:dyDescent="0.25">
      <c r="A1161" s="142"/>
      <c r="B1161" s="143"/>
      <c r="C1161" s="147"/>
      <c r="D1161" s="147"/>
      <c r="E1161" s="101">
        <v>411</v>
      </c>
      <c r="F1161" s="101"/>
      <c r="G1161" s="170" t="s">
        <v>32</v>
      </c>
      <c r="H1161" s="170"/>
      <c r="I1161" s="170"/>
      <c r="J1161" s="170"/>
      <c r="K1161" s="170"/>
      <c r="L1161" s="170"/>
      <c r="M1161" s="170"/>
      <c r="N1161" s="170"/>
      <c r="O1161" s="170"/>
      <c r="P1161" s="170"/>
      <c r="Q1161" s="170"/>
      <c r="R1161" s="170"/>
      <c r="S1161" s="170"/>
      <c r="T1161" s="170"/>
      <c r="U1161" s="170"/>
      <c r="V1161" s="170"/>
      <c r="W1161" s="170"/>
      <c r="X1161" s="83">
        <f>SUM(X1162:X1166)</f>
        <v>377700</v>
      </c>
      <c r="Y1161" s="84"/>
      <c r="Z1161" s="84"/>
      <c r="AA1161" s="84"/>
      <c r="AB1161" s="84"/>
      <c r="AC1161" s="85"/>
      <c r="AD1161" s="83">
        <f>SUM(AD1162:AD1166)</f>
        <v>343920.94999999995</v>
      </c>
      <c r="AE1161" s="84"/>
      <c r="AF1161" s="84"/>
      <c r="AG1161" s="84"/>
      <c r="AH1161" s="84"/>
      <c r="AI1161" s="85"/>
      <c r="AJ1161" s="86">
        <f t="shared" ref="AJ1161:AJ1179" si="48">AD1161/X1161*100</f>
        <v>91.056645485835304</v>
      </c>
      <c r="AK1161" s="87"/>
    </row>
    <row r="1162" spans="1:37" ht="20.100000000000001" customHeight="1" x14ac:dyDescent="0.25">
      <c r="A1162" s="144"/>
      <c r="B1162" s="141"/>
      <c r="C1162" s="140">
        <v>660</v>
      </c>
      <c r="D1162" s="140"/>
      <c r="E1162" s="162"/>
      <c r="F1162" s="162"/>
      <c r="G1162" s="141">
        <v>4111</v>
      </c>
      <c r="H1162" s="141"/>
      <c r="I1162" s="141"/>
      <c r="J1162" s="120" t="s">
        <v>33</v>
      </c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1">
        <v>226000</v>
      </c>
      <c r="Y1162" s="121"/>
      <c r="Z1162" s="121"/>
      <c r="AA1162" s="121"/>
      <c r="AB1162" s="121"/>
      <c r="AC1162" s="122"/>
      <c r="AD1162" s="121">
        <v>208099.19</v>
      </c>
      <c r="AE1162" s="121"/>
      <c r="AF1162" s="121"/>
      <c r="AG1162" s="121"/>
      <c r="AH1162" s="121"/>
      <c r="AI1162" s="122"/>
      <c r="AJ1162" s="88">
        <f t="shared" si="48"/>
        <v>92.07928761061946</v>
      </c>
      <c r="AK1162" s="89"/>
    </row>
    <row r="1163" spans="1:37" ht="20.100000000000001" customHeight="1" x14ac:dyDescent="0.25">
      <c r="A1163" s="144"/>
      <c r="B1163" s="141"/>
      <c r="C1163" s="140">
        <v>660</v>
      </c>
      <c r="D1163" s="140"/>
      <c r="E1163" s="162"/>
      <c r="F1163" s="162"/>
      <c r="G1163" s="141">
        <v>4112</v>
      </c>
      <c r="H1163" s="141"/>
      <c r="I1163" s="141"/>
      <c r="J1163" s="208" t="s">
        <v>34</v>
      </c>
      <c r="K1163" s="208"/>
      <c r="L1163" s="208"/>
      <c r="M1163" s="208"/>
      <c r="N1163" s="208"/>
      <c r="O1163" s="208"/>
      <c r="P1163" s="208"/>
      <c r="Q1163" s="208"/>
      <c r="R1163" s="208"/>
      <c r="S1163" s="208"/>
      <c r="T1163" s="208"/>
      <c r="U1163" s="208"/>
      <c r="V1163" s="208"/>
      <c r="W1163" s="208"/>
      <c r="X1163" s="121">
        <v>31300</v>
      </c>
      <c r="Y1163" s="121"/>
      <c r="Z1163" s="121"/>
      <c r="AA1163" s="121"/>
      <c r="AB1163" s="121"/>
      <c r="AC1163" s="122"/>
      <c r="AD1163" s="121">
        <v>28584.28</v>
      </c>
      <c r="AE1163" s="121"/>
      <c r="AF1163" s="121"/>
      <c r="AG1163" s="121"/>
      <c r="AH1163" s="121"/>
      <c r="AI1163" s="122"/>
      <c r="AJ1163" s="88">
        <f t="shared" si="48"/>
        <v>91.323578274760379</v>
      </c>
      <c r="AK1163" s="89"/>
    </row>
    <row r="1164" spans="1:37" s="42" customFormat="1" ht="20.100000000000001" customHeight="1" x14ac:dyDescent="0.25">
      <c r="A1164" s="144"/>
      <c r="B1164" s="141"/>
      <c r="C1164" s="140">
        <v>660</v>
      </c>
      <c r="D1164" s="140"/>
      <c r="E1164" s="162"/>
      <c r="F1164" s="162"/>
      <c r="G1164" s="141">
        <v>4113</v>
      </c>
      <c r="H1164" s="141"/>
      <c r="I1164" s="141"/>
      <c r="J1164" s="120" t="s">
        <v>35</v>
      </c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1">
        <v>82300</v>
      </c>
      <c r="Y1164" s="121"/>
      <c r="Z1164" s="121"/>
      <c r="AA1164" s="121"/>
      <c r="AB1164" s="121"/>
      <c r="AC1164" s="122"/>
      <c r="AD1164" s="121">
        <v>73695.37</v>
      </c>
      <c r="AE1164" s="121"/>
      <c r="AF1164" s="121"/>
      <c r="AG1164" s="121"/>
      <c r="AH1164" s="121"/>
      <c r="AI1164" s="122"/>
      <c r="AJ1164" s="88">
        <f t="shared" si="48"/>
        <v>89.54479951397326</v>
      </c>
      <c r="AK1164" s="89"/>
    </row>
    <row r="1165" spans="1:37" s="42" customFormat="1" ht="20.100000000000001" customHeight="1" x14ac:dyDescent="0.25">
      <c r="A1165" s="144"/>
      <c r="B1165" s="141"/>
      <c r="C1165" s="140">
        <v>660</v>
      </c>
      <c r="D1165" s="140"/>
      <c r="E1165" s="162"/>
      <c r="F1165" s="162"/>
      <c r="G1165" s="141">
        <v>4114</v>
      </c>
      <c r="H1165" s="141"/>
      <c r="I1165" s="141"/>
      <c r="J1165" s="120" t="s">
        <v>36</v>
      </c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1">
        <v>33400</v>
      </c>
      <c r="Y1165" s="121"/>
      <c r="Z1165" s="121"/>
      <c r="AA1165" s="121"/>
      <c r="AB1165" s="121"/>
      <c r="AC1165" s="122"/>
      <c r="AD1165" s="121">
        <v>29365.37</v>
      </c>
      <c r="AE1165" s="121"/>
      <c r="AF1165" s="121"/>
      <c r="AG1165" s="121"/>
      <c r="AH1165" s="121"/>
      <c r="AI1165" s="122"/>
      <c r="AJ1165" s="88">
        <f t="shared" si="48"/>
        <v>87.920269461077837</v>
      </c>
      <c r="AK1165" s="89"/>
    </row>
    <row r="1166" spans="1:37" s="42" customFormat="1" ht="20.100000000000001" customHeight="1" x14ac:dyDescent="0.25">
      <c r="A1166" s="146"/>
      <c r="B1166" s="138"/>
      <c r="C1166" s="137">
        <v>660</v>
      </c>
      <c r="D1166" s="137"/>
      <c r="E1166" s="163"/>
      <c r="F1166" s="163"/>
      <c r="G1166" s="138">
        <v>4115</v>
      </c>
      <c r="H1166" s="138"/>
      <c r="I1166" s="138"/>
      <c r="J1166" s="105" t="s">
        <v>37</v>
      </c>
      <c r="K1166" s="105"/>
      <c r="L1166" s="105"/>
      <c r="M1166" s="105"/>
      <c r="N1166" s="105"/>
      <c r="O1166" s="105"/>
      <c r="P1166" s="105"/>
      <c r="Q1166" s="105"/>
      <c r="R1166" s="105"/>
      <c r="S1166" s="105"/>
      <c r="T1166" s="105"/>
      <c r="U1166" s="105"/>
      <c r="V1166" s="105"/>
      <c r="W1166" s="105"/>
      <c r="X1166" s="106">
        <v>4700</v>
      </c>
      <c r="Y1166" s="106"/>
      <c r="Z1166" s="106"/>
      <c r="AA1166" s="106"/>
      <c r="AB1166" s="106"/>
      <c r="AC1166" s="107"/>
      <c r="AD1166" s="106">
        <v>4176.74</v>
      </c>
      <c r="AE1166" s="106"/>
      <c r="AF1166" s="106"/>
      <c r="AG1166" s="106"/>
      <c r="AH1166" s="106"/>
      <c r="AI1166" s="107"/>
      <c r="AJ1166" s="88">
        <f t="shared" si="48"/>
        <v>88.866808510638293</v>
      </c>
      <c r="AK1166" s="89"/>
    </row>
    <row r="1167" spans="1:37" s="42" customFormat="1" ht="20.100000000000001" customHeight="1" x14ac:dyDescent="0.25">
      <c r="A1167" s="142"/>
      <c r="B1167" s="143"/>
      <c r="C1167" s="147"/>
      <c r="D1167" s="147"/>
      <c r="E1167" s="101">
        <v>412</v>
      </c>
      <c r="F1167" s="101"/>
      <c r="G1167" s="103" t="s">
        <v>38</v>
      </c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83">
        <f>SUM(X1168:X1168)</f>
        <v>14800</v>
      </c>
      <c r="Y1167" s="84"/>
      <c r="Z1167" s="84"/>
      <c r="AA1167" s="84"/>
      <c r="AB1167" s="84"/>
      <c r="AC1167" s="85"/>
      <c r="AD1167" s="83">
        <f>SUM(AD1168:AD1168)</f>
        <v>13996.01</v>
      </c>
      <c r="AE1167" s="84"/>
      <c r="AF1167" s="84"/>
      <c r="AG1167" s="84"/>
      <c r="AH1167" s="84"/>
      <c r="AI1167" s="85"/>
      <c r="AJ1167" s="86">
        <f t="shared" si="48"/>
        <v>94.567635135135149</v>
      </c>
      <c r="AK1167" s="87"/>
    </row>
    <row r="1168" spans="1:37" s="42" customFormat="1" ht="20.100000000000001" customHeight="1" x14ac:dyDescent="0.25">
      <c r="A1168" s="144"/>
      <c r="B1168" s="141"/>
      <c r="C1168" s="140">
        <v>660</v>
      </c>
      <c r="D1168" s="140"/>
      <c r="E1168" s="162"/>
      <c r="F1168" s="162"/>
      <c r="G1168" s="141">
        <v>4123</v>
      </c>
      <c r="H1168" s="141"/>
      <c r="I1168" s="141"/>
      <c r="J1168" s="120" t="s">
        <v>39</v>
      </c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1">
        <v>14800</v>
      </c>
      <c r="Y1168" s="121"/>
      <c r="Z1168" s="121"/>
      <c r="AA1168" s="121"/>
      <c r="AB1168" s="121"/>
      <c r="AC1168" s="122"/>
      <c r="AD1168" s="121">
        <v>13996.01</v>
      </c>
      <c r="AE1168" s="121"/>
      <c r="AF1168" s="121"/>
      <c r="AG1168" s="121"/>
      <c r="AH1168" s="121"/>
      <c r="AI1168" s="122"/>
      <c r="AJ1168" s="88">
        <f t="shared" si="48"/>
        <v>94.567635135135149</v>
      </c>
      <c r="AK1168" s="89"/>
    </row>
    <row r="1169" spans="1:37" s="42" customFormat="1" ht="20.100000000000001" customHeight="1" x14ac:dyDescent="0.25">
      <c r="A1169" s="142"/>
      <c r="B1169" s="143"/>
      <c r="C1169" s="147"/>
      <c r="D1169" s="147"/>
      <c r="E1169" s="101">
        <v>413</v>
      </c>
      <c r="F1169" s="101"/>
      <c r="G1169" s="103" t="s">
        <v>43</v>
      </c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83">
        <f>SUM(X1170:X1171)</f>
        <v>5500</v>
      </c>
      <c r="Y1169" s="84"/>
      <c r="Z1169" s="84"/>
      <c r="AA1169" s="84"/>
      <c r="AB1169" s="84"/>
      <c r="AC1169" s="85"/>
      <c r="AD1169" s="83">
        <f>SUM(AD1170:AD1171)</f>
        <v>2723.71</v>
      </c>
      <c r="AE1169" s="84"/>
      <c r="AF1169" s="84"/>
      <c r="AG1169" s="84"/>
      <c r="AH1169" s="84"/>
      <c r="AI1169" s="85"/>
      <c r="AJ1169" s="86">
        <f t="shared" si="48"/>
        <v>49.521999999999998</v>
      </c>
      <c r="AK1169" s="87"/>
    </row>
    <row r="1170" spans="1:37" s="42" customFormat="1" ht="20.100000000000001" customHeight="1" x14ac:dyDescent="0.25">
      <c r="A1170" s="144"/>
      <c r="B1170" s="141"/>
      <c r="C1170" s="140">
        <v>660</v>
      </c>
      <c r="D1170" s="140"/>
      <c r="E1170" s="162"/>
      <c r="F1170" s="162"/>
      <c r="G1170" s="141">
        <v>4131</v>
      </c>
      <c r="H1170" s="141"/>
      <c r="I1170" s="141"/>
      <c r="J1170" s="120" t="s">
        <v>44</v>
      </c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1">
        <v>5000</v>
      </c>
      <c r="Y1170" s="121"/>
      <c r="Z1170" s="121"/>
      <c r="AA1170" s="121"/>
      <c r="AB1170" s="121"/>
      <c r="AC1170" s="122"/>
      <c r="AD1170" s="121">
        <v>2553.71</v>
      </c>
      <c r="AE1170" s="121"/>
      <c r="AF1170" s="121"/>
      <c r="AG1170" s="121"/>
      <c r="AH1170" s="121"/>
      <c r="AI1170" s="122"/>
      <c r="AJ1170" s="88">
        <f t="shared" si="48"/>
        <v>51.074200000000005</v>
      </c>
      <c r="AK1170" s="89"/>
    </row>
    <row r="1171" spans="1:37" ht="20.100000000000001" customHeight="1" x14ac:dyDescent="0.25">
      <c r="A1171" s="146"/>
      <c r="B1171" s="138"/>
      <c r="C1171" s="137">
        <v>660</v>
      </c>
      <c r="D1171" s="137"/>
      <c r="E1171" s="163"/>
      <c r="F1171" s="163"/>
      <c r="G1171" s="138">
        <v>4133</v>
      </c>
      <c r="H1171" s="138"/>
      <c r="I1171" s="138"/>
      <c r="J1171" s="222" t="s">
        <v>45</v>
      </c>
      <c r="K1171" s="222"/>
      <c r="L1171" s="222"/>
      <c r="M1171" s="222"/>
      <c r="N1171" s="222"/>
      <c r="O1171" s="222"/>
      <c r="P1171" s="222"/>
      <c r="Q1171" s="222"/>
      <c r="R1171" s="222"/>
      <c r="S1171" s="222"/>
      <c r="T1171" s="222"/>
      <c r="U1171" s="222"/>
      <c r="V1171" s="222"/>
      <c r="W1171" s="222"/>
      <c r="X1171" s="106">
        <v>500</v>
      </c>
      <c r="Y1171" s="106"/>
      <c r="Z1171" s="106"/>
      <c r="AA1171" s="106"/>
      <c r="AB1171" s="106"/>
      <c r="AC1171" s="107"/>
      <c r="AD1171" s="106">
        <v>170</v>
      </c>
      <c r="AE1171" s="106"/>
      <c r="AF1171" s="106"/>
      <c r="AG1171" s="106"/>
      <c r="AH1171" s="106"/>
      <c r="AI1171" s="107"/>
      <c r="AJ1171" s="88">
        <f t="shared" si="48"/>
        <v>34</v>
      </c>
      <c r="AK1171" s="89"/>
    </row>
    <row r="1172" spans="1:37" ht="20.100000000000001" customHeight="1" x14ac:dyDescent="0.25">
      <c r="A1172" s="142"/>
      <c r="B1172" s="143"/>
      <c r="C1172" s="147"/>
      <c r="D1172" s="147"/>
      <c r="E1172" s="101">
        <v>414</v>
      </c>
      <c r="F1172" s="101"/>
      <c r="G1172" s="103" t="s">
        <v>48</v>
      </c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83">
        <f>SUM(X1173:X1177)</f>
        <v>178000</v>
      </c>
      <c r="Y1172" s="84"/>
      <c r="Z1172" s="84"/>
      <c r="AA1172" s="84"/>
      <c r="AB1172" s="84"/>
      <c r="AC1172" s="85"/>
      <c r="AD1172" s="83">
        <f>SUM(AD1173:AD1177)</f>
        <v>108078.69</v>
      </c>
      <c r="AE1172" s="84"/>
      <c r="AF1172" s="84"/>
      <c r="AG1172" s="84"/>
      <c r="AH1172" s="84"/>
      <c r="AI1172" s="85"/>
      <c r="AJ1172" s="86">
        <f t="shared" si="48"/>
        <v>60.718365168539322</v>
      </c>
      <c r="AK1172" s="87"/>
    </row>
    <row r="1173" spans="1:37" ht="20.100000000000001" customHeight="1" x14ac:dyDescent="0.25">
      <c r="A1173" s="144"/>
      <c r="B1173" s="141"/>
      <c r="C1173" s="140">
        <v>660</v>
      </c>
      <c r="D1173" s="140"/>
      <c r="E1173" s="162"/>
      <c r="F1173" s="162"/>
      <c r="G1173" s="141">
        <v>4141</v>
      </c>
      <c r="H1173" s="141"/>
      <c r="I1173" s="141"/>
      <c r="J1173" s="120" t="s">
        <v>49</v>
      </c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1">
        <v>2500</v>
      </c>
      <c r="Y1173" s="121"/>
      <c r="Z1173" s="121"/>
      <c r="AA1173" s="121"/>
      <c r="AB1173" s="121"/>
      <c r="AC1173" s="122"/>
      <c r="AD1173" s="121">
        <v>1724.8</v>
      </c>
      <c r="AE1173" s="121"/>
      <c r="AF1173" s="121"/>
      <c r="AG1173" s="121"/>
      <c r="AH1173" s="121"/>
      <c r="AI1173" s="122"/>
      <c r="AJ1173" s="88">
        <f t="shared" si="48"/>
        <v>68.992000000000004</v>
      </c>
      <c r="AK1173" s="89"/>
    </row>
    <row r="1174" spans="1:37" ht="20.100000000000001" customHeight="1" x14ac:dyDescent="0.25">
      <c r="A1174" s="144"/>
      <c r="B1174" s="141"/>
      <c r="C1174" s="140">
        <v>460</v>
      </c>
      <c r="D1174" s="140"/>
      <c r="E1174" s="162"/>
      <c r="F1174" s="162"/>
      <c r="G1174" s="141">
        <v>4143</v>
      </c>
      <c r="H1174" s="141"/>
      <c r="I1174" s="141"/>
      <c r="J1174" s="120" t="s">
        <v>51</v>
      </c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1">
        <v>15000</v>
      </c>
      <c r="Y1174" s="121"/>
      <c r="Z1174" s="121"/>
      <c r="AA1174" s="121"/>
      <c r="AB1174" s="121"/>
      <c r="AC1174" s="122"/>
      <c r="AD1174" s="121">
        <v>13517.7</v>
      </c>
      <c r="AE1174" s="121"/>
      <c r="AF1174" s="121"/>
      <c r="AG1174" s="121"/>
      <c r="AH1174" s="121"/>
      <c r="AI1174" s="122"/>
      <c r="AJ1174" s="88">
        <f t="shared" si="48"/>
        <v>90.118000000000009</v>
      </c>
      <c r="AK1174" s="89"/>
    </row>
    <row r="1175" spans="1:37" ht="20.100000000000001" customHeight="1" x14ac:dyDescent="0.25">
      <c r="A1175" s="145"/>
      <c r="B1175" s="139"/>
      <c r="C1175" s="290">
        <v>660</v>
      </c>
      <c r="D1175" s="290"/>
      <c r="E1175" s="102"/>
      <c r="F1175" s="102"/>
      <c r="G1175" s="179">
        <v>4147</v>
      </c>
      <c r="H1175" s="179"/>
      <c r="I1175" s="179"/>
      <c r="J1175" s="488" t="s">
        <v>93</v>
      </c>
      <c r="K1175" s="488"/>
      <c r="L1175" s="488"/>
      <c r="M1175" s="488"/>
      <c r="N1175" s="488"/>
      <c r="O1175" s="488"/>
      <c r="P1175" s="488"/>
      <c r="Q1175" s="488"/>
      <c r="R1175" s="488"/>
      <c r="S1175" s="488"/>
      <c r="T1175" s="488"/>
      <c r="U1175" s="488"/>
      <c r="V1175" s="488"/>
      <c r="W1175" s="488"/>
      <c r="X1175" s="194">
        <v>51500</v>
      </c>
      <c r="Y1175" s="194"/>
      <c r="Z1175" s="194"/>
      <c r="AA1175" s="194"/>
      <c r="AB1175" s="194"/>
      <c r="AC1175" s="195"/>
      <c r="AD1175" s="194">
        <v>15196.26</v>
      </c>
      <c r="AE1175" s="194"/>
      <c r="AF1175" s="194"/>
      <c r="AG1175" s="194"/>
      <c r="AH1175" s="194"/>
      <c r="AI1175" s="195"/>
      <c r="AJ1175" s="88">
        <f t="shared" si="48"/>
        <v>29.507300970873786</v>
      </c>
      <c r="AK1175" s="89"/>
    </row>
    <row r="1176" spans="1:37" ht="20.100000000000001" customHeight="1" x14ac:dyDescent="0.25">
      <c r="A1176" s="145"/>
      <c r="B1176" s="139"/>
      <c r="C1176" s="316">
        <v>111</v>
      </c>
      <c r="D1176" s="316"/>
      <c r="E1176" s="102"/>
      <c r="F1176" s="102"/>
      <c r="G1176" s="225">
        <v>4148</v>
      </c>
      <c r="H1176" s="225"/>
      <c r="I1176" s="225"/>
      <c r="J1176" s="226" t="s">
        <v>55</v>
      </c>
      <c r="K1176" s="226"/>
      <c r="L1176" s="226"/>
      <c r="M1176" s="226"/>
      <c r="N1176" s="226"/>
      <c r="O1176" s="226"/>
      <c r="P1176" s="226"/>
      <c r="Q1176" s="226"/>
      <c r="R1176" s="226"/>
      <c r="S1176" s="226"/>
      <c r="T1176" s="226"/>
      <c r="U1176" s="226"/>
      <c r="V1176" s="226"/>
      <c r="W1176" s="226"/>
      <c r="X1176" s="285">
        <v>1500</v>
      </c>
      <c r="Y1176" s="285"/>
      <c r="Z1176" s="285"/>
      <c r="AA1176" s="285"/>
      <c r="AB1176" s="285"/>
      <c r="AC1176" s="286"/>
      <c r="AD1176" s="285">
        <v>0</v>
      </c>
      <c r="AE1176" s="285"/>
      <c r="AF1176" s="285"/>
      <c r="AG1176" s="285"/>
      <c r="AH1176" s="285"/>
      <c r="AI1176" s="286"/>
      <c r="AJ1176" s="88">
        <f t="shared" si="48"/>
        <v>0</v>
      </c>
      <c r="AK1176" s="89"/>
    </row>
    <row r="1177" spans="1:37" ht="20.100000000000001" customHeight="1" x14ac:dyDescent="0.25">
      <c r="A1177" s="146"/>
      <c r="B1177" s="138"/>
      <c r="C1177" s="211">
        <v>660</v>
      </c>
      <c r="D1177" s="211"/>
      <c r="E1177" s="163"/>
      <c r="F1177" s="163"/>
      <c r="G1177" s="138">
        <v>4149</v>
      </c>
      <c r="H1177" s="138"/>
      <c r="I1177" s="138"/>
      <c r="J1177" s="105" t="s">
        <v>56</v>
      </c>
      <c r="K1177" s="105"/>
      <c r="L1177" s="105"/>
      <c r="M1177" s="105"/>
      <c r="N1177" s="105"/>
      <c r="O1177" s="105"/>
      <c r="P1177" s="105"/>
      <c r="Q1177" s="105"/>
      <c r="R1177" s="105"/>
      <c r="S1177" s="105"/>
      <c r="T1177" s="105"/>
      <c r="U1177" s="105"/>
      <c r="V1177" s="105"/>
      <c r="W1177" s="105"/>
      <c r="X1177" s="106">
        <v>107500</v>
      </c>
      <c r="Y1177" s="106"/>
      <c r="Z1177" s="106"/>
      <c r="AA1177" s="106"/>
      <c r="AB1177" s="106"/>
      <c r="AC1177" s="107"/>
      <c r="AD1177" s="106">
        <v>77639.929999999993</v>
      </c>
      <c r="AE1177" s="106"/>
      <c r="AF1177" s="106"/>
      <c r="AG1177" s="106"/>
      <c r="AH1177" s="106"/>
      <c r="AI1177" s="107"/>
      <c r="AJ1177" s="88">
        <f t="shared" si="48"/>
        <v>72.223190697674411</v>
      </c>
      <c r="AK1177" s="89"/>
    </row>
    <row r="1178" spans="1:37" ht="20.100000000000001" customHeight="1" x14ac:dyDescent="0.25">
      <c r="A1178" s="200">
        <v>22</v>
      </c>
      <c r="B1178" s="201"/>
      <c r="C1178" s="204" t="s">
        <v>94</v>
      </c>
      <c r="D1178" s="204"/>
      <c r="E1178" s="204"/>
      <c r="F1178" s="204"/>
      <c r="G1178" s="204"/>
      <c r="H1178" s="204"/>
      <c r="I1178" s="204"/>
      <c r="J1178" s="204"/>
      <c r="K1178" s="204"/>
      <c r="L1178" s="204"/>
      <c r="M1178" s="204"/>
      <c r="N1178" s="204"/>
      <c r="O1178" s="204"/>
      <c r="P1178" s="204"/>
      <c r="Q1178" s="204"/>
      <c r="R1178" s="204"/>
      <c r="S1178" s="204"/>
      <c r="T1178" s="204"/>
      <c r="U1178" s="204"/>
      <c r="V1178" s="204"/>
      <c r="W1178" s="204"/>
      <c r="X1178" s="148">
        <f>X1161+X1167+X1169+X1172</f>
        <v>576000</v>
      </c>
      <c r="Y1178" s="149"/>
      <c r="Z1178" s="149"/>
      <c r="AA1178" s="149"/>
      <c r="AB1178" s="149"/>
      <c r="AC1178" s="150"/>
      <c r="AD1178" s="148">
        <f>AD1161+AD1167+AD1169+AD1172</f>
        <v>468719.35999999999</v>
      </c>
      <c r="AE1178" s="149"/>
      <c r="AF1178" s="149"/>
      <c r="AG1178" s="149"/>
      <c r="AH1178" s="149"/>
      <c r="AI1178" s="150"/>
      <c r="AJ1178" s="154">
        <f t="shared" ref="AJ1178" si="49">AD1178/X1178*100</f>
        <v>81.37488888888889</v>
      </c>
      <c r="AK1178" s="155"/>
    </row>
    <row r="1179" spans="1:37" ht="20.100000000000001" customHeight="1" x14ac:dyDescent="0.25">
      <c r="A1179" s="202"/>
      <c r="B1179" s="203"/>
      <c r="C1179" s="205"/>
      <c r="D1179" s="205"/>
      <c r="E1179" s="205"/>
      <c r="F1179" s="205"/>
      <c r="G1179" s="205"/>
      <c r="H1179" s="205"/>
      <c r="I1179" s="205"/>
      <c r="J1179" s="205"/>
      <c r="K1179" s="205"/>
      <c r="L1179" s="205"/>
      <c r="M1179" s="205"/>
      <c r="N1179" s="205"/>
      <c r="O1179" s="205"/>
      <c r="P1179" s="205"/>
      <c r="Q1179" s="205"/>
      <c r="R1179" s="205"/>
      <c r="S1179" s="205"/>
      <c r="T1179" s="205"/>
      <c r="U1179" s="205"/>
      <c r="V1179" s="205"/>
      <c r="W1179" s="205"/>
      <c r="X1179" s="151"/>
      <c r="Y1179" s="152"/>
      <c r="Z1179" s="152"/>
      <c r="AA1179" s="152"/>
      <c r="AB1179" s="152"/>
      <c r="AC1179" s="153"/>
      <c r="AD1179" s="151"/>
      <c r="AE1179" s="152"/>
      <c r="AF1179" s="152"/>
      <c r="AG1179" s="152"/>
      <c r="AH1179" s="152"/>
      <c r="AI1179" s="153"/>
      <c r="AJ1179" s="156" t="e">
        <f t="shared" si="48"/>
        <v>#DIV/0!</v>
      </c>
      <c r="AK1179" s="157"/>
    </row>
    <row r="1180" spans="1:37" ht="20.100000000000001" customHeight="1" x14ac:dyDescent="0.25"/>
    <row r="1181" spans="1:37" ht="20.100000000000001" customHeight="1" x14ac:dyDescent="0.25"/>
    <row r="1182" spans="1:37" ht="20.100000000000001" customHeight="1" x14ac:dyDescent="0.25"/>
    <row r="1183" spans="1:37" ht="20.100000000000001" customHeight="1" x14ac:dyDescent="0.25"/>
    <row r="1184" spans="1:37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spans="1:37" ht="20.100000000000001" customHeight="1" x14ac:dyDescent="0.25"/>
    <row r="1202" spans="1:37" ht="20.100000000000001" customHeight="1" x14ac:dyDescent="0.25"/>
    <row r="1203" spans="1:37" ht="20.100000000000001" customHeight="1" x14ac:dyDescent="0.25">
      <c r="A1203" s="196" t="s">
        <v>89</v>
      </c>
      <c r="B1203" s="197"/>
      <c r="C1203" s="197" t="s">
        <v>90</v>
      </c>
      <c r="D1203" s="197"/>
      <c r="E1203" s="164" t="s">
        <v>91</v>
      </c>
      <c r="F1203" s="164"/>
      <c r="G1203" s="197" t="s">
        <v>91</v>
      </c>
      <c r="H1203" s="197"/>
      <c r="I1203" s="197" t="s">
        <v>92</v>
      </c>
      <c r="J1203" s="197"/>
      <c r="K1203" s="197"/>
      <c r="L1203" s="197"/>
      <c r="M1203" s="197"/>
      <c r="N1203" s="197"/>
      <c r="O1203" s="197"/>
      <c r="P1203" s="197"/>
      <c r="Q1203" s="197"/>
      <c r="R1203" s="197"/>
      <c r="S1203" s="197"/>
      <c r="T1203" s="197"/>
      <c r="U1203" s="197"/>
      <c r="V1203" s="197"/>
      <c r="W1203" s="197"/>
      <c r="X1203" s="197" t="s">
        <v>201</v>
      </c>
      <c r="Y1203" s="197"/>
      <c r="Z1203" s="197"/>
      <c r="AA1203" s="197"/>
      <c r="AB1203" s="197"/>
      <c r="AC1203" s="206"/>
      <c r="AD1203" s="197" t="s">
        <v>200</v>
      </c>
      <c r="AE1203" s="197"/>
      <c r="AF1203" s="197"/>
      <c r="AG1203" s="197"/>
      <c r="AH1203" s="197"/>
      <c r="AI1203" s="206"/>
      <c r="AJ1203" s="158" t="s">
        <v>122</v>
      </c>
      <c r="AK1203" s="159"/>
    </row>
    <row r="1204" spans="1:37" ht="20.100000000000001" customHeight="1" x14ac:dyDescent="0.25">
      <c r="A1204" s="198"/>
      <c r="B1204" s="199"/>
      <c r="C1204" s="199"/>
      <c r="D1204" s="199"/>
      <c r="E1204" s="165"/>
      <c r="F1204" s="165"/>
      <c r="G1204" s="199"/>
      <c r="H1204" s="199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  <c r="T1204" s="199"/>
      <c r="U1204" s="199"/>
      <c r="V1204" s="199"/>
      <c r="W1204" s="199"/>
      <c r="X1204" s="199"/>
      <c r="Y1204" s="199"/>
      <c r="Z1204" s="199"/>
      <c r="AA1204" s="199"/>
      <c r="AB1204" s="199"/>
      <c r="AC1204" s="207"/>
      <c r="AD1204" s="199"/>
      <c r="AE1204" s="199"/>
      <c r="AF1204" s="199"/>
      <c r="AG1204" s="199"/>
      <c r="AH1204" s="199"/>
      <c r="AI1204" s="207"/>
      <c r="AJ1204" s="160"/>
      <c r="AK1204" s="161"/>
    </row>
    <row r="1205" spans="1:37" ht="20.100000000000001" customHeight="1" x14ac:dyDescent="0.25">
      <c r="A1205" s="166">
        <v>23</v>
      </c>
      <c r="B1205" s="167"/>
      <c r="C1205" s="187" t="s">
        <v>185</v>
      </c>
      <c r="D1205" s="188"/>
      <c r="E1205" s="188"/>
      <c r="F1205" s="188"/>
      <c r="G1205" s="188"/>
      <c r="H1205" s="188"/>
      <c r="I1205" s="188"/>
      <c r="J1205" s="188"/>
      <c r="K1205" s="188"/>
      <c r="L1205" s="188"/>
      <c r="M1205" s="188"/>
      <c r="N1205" s="188"/>
      <c r="O1205" s="188"/>
      <c r="P1205" s="188"/>
      <c r="Q1205" s="188"/>
      <c r="R1205" s="188"/>
      <c r="S1205" s="188"/>
      <c r="T1205" s="188"/>
      <c r="U1205" s="188"/>
      <c r="V1205" s="188"/>
      <c r="W1205" s="188"/>
      <c r="X1205" s="188"/>
      <c r="Y1205" s="188"/>
      <c r="Z1205" s="188"/>
      <c r="AA1205" s="188"/>
      <c r="AB1205" s="188"/>
      <c r="AC1205" s="188"/>
      <c r="AD1205" s="188"/>
      <c r="AE1205" s="188"/>
      <c r="AF1205" s="188"/>
      <c r="AG1205" s="188"/>
      <c r="AH1205" s="188"/>
      <c r="AI1205" s="188"/>
      <c r="AJ1205" s="188"/>
      <c r="AK1205" s="189"/>
    </row>
    <row r="1206" spans="1:37" ht="20.100000000000001" customHeight="1" x14ac:dyDescent="0.25">
      <c r="A1206" s="168"/>
      <c r="B1206" s="169"/>
      <c r="C1206" s="190"/>
      <c r="D1206" s="191"/>
      <c r="E1206" s="191"/>
      <c r="F1206" s="191"/>
      <c r="G1206" s="191"/>
      <c r="H1206" s="191"/>
      <c r="I1206" s="191"/>
      <c r="J1206" s="191"/>
      <c r="K1206" s="191"/>
      <c r="L1206" s="191"/>
      <c r="M1206" s="191"/>
      <c r="N1206" s="191"/>
      <c r="O1206" s="191"/>
      <c r="P1206" s="191"/>
      <c r="Q1206" s="191"/>
      <c r="R1206" s="191"/>
      <c r="S1206" s="191"/>
      <c r="T1206" s="191"/>
      <c r="U1206" s="191"/>
      <c r="V1206" s="191"/>
      <c r="W1206" s="191"/>
      <c r="X1206" s="191"/>
      <c r="Y1206" s="191"/>
      <c r="Z1206" s="191"/>
      <c r="AA1206" s="191"/>
      <c r="AB1206" s="191"/>
      <c r="AC1206" s="191"/>
      <c r="AD1206" s="191"/>
      <c r="AE1206" s="191"/>
      <c r="AF1206" s="191"/>
      <c r="AG1206" s="191"/>
      <c r="AH1206" s="191"/>
      <c r="AI1206" s="191"/>
      <c r="AJ1206" s="191"/>
      <c r="AK1206" s="192"/>
    </row>
    <row r="1207" spans="1:37" ht="20.100000000000001" customHeight="1" x14ac:dyDescent="0.25">
      <c r="A1207" s="142"/>
      <c r="B1207" s="143"/>
      <c r="C1207" s="147"/>
      <c r="D1207" s="147"/>
      <c r="E1207" s="101">
        <v>411</v>
      </c>
      <c r="F1207" s="101"/>
      <c r="G1207" s="170" t="s">
        <v>32</v>
      </c>
      <c r="H1207" s="170"/>
      <c r="I1207" s="170"/>
      <c r="J1207" s="170"/>
      <c r="K1207" s="170"/>
      <c r="L1207" s="170"/>
      <c r="M1207" s="170"/>
      <c r="N1207" s="170"/>
      <c r="O1207" s="170"/>
      <c r="P1207" s="170"/>
      <c r="Q1207" s="170"/>
      <c r="R1207" s="170"/>
      <c r="S1207" s="170"/>
      <c r="T1207" s="170"/>
      <c r="U1207" s="170"/>
      <c r="V1207" s="170"/>
      <c r="W1207" s="170"/>
      <c r="X1207" s="83">
        <f>SUM(X1208:X1212)</f>
        <v>402300</v>
      </c>
      <c r="Y1207" s="84"/>
      <c r="Z1207" s="84"/>
      <c r="AA1207" s="84"/>
      <c r="AB1207" s="84"/>
      <c r="AC1207" s="85"/>
      <c r="AD1207" s="83">
        <f>SUM(AD1208:AD1212)</f>
        <v>313912.11000000004</v>
      </c>
      <c r="AE1207" s="84"/>
      <c r="AF1207" s="84"/>
      <c r="AG1207" s="84"/>
      <c r="AH1207" s="84"/>
      <c r="AI1207" s="85"/>
      <c r="AJ1207" s="86">
        <f t="shared" ref="AJ1207:AJ1229" si="50">AD1207/X1207*100</f>
        <v>78.029358687546619</v>
      </c>
      <c r="AK1207" s="87"/>
    </row>
    <row r="1208" spans="1:37" ht="20.100000000000001" customHeight="1" x14ac:dyDescent="0.25">
      <c r="A1208" s="144"/>
      <c r="B1208" s="141"/>
      <c r="C1208" s="140">
        <v>490</v>
      </c>
      <c r="D1208" s="140"/>
      <c r="E1208" s="162"/>
      <c r="F1208" s="162"/>
      <c r="G1208" s="141">
        <v>4111</v>
      </c>
      <c r="H1208" s="141"/>
      <c r="I1208" s="141"/>
      <c r="J1208" s="120" t="s">
        <v>33</v>
      </c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1">
        <v>247400</v>
      </c>
      <c r="Y1208" s="121"/>
      <c r="Z1208" s="121"/>
      <c r="AA1208" s="121"/>
      <c r="AB1208" s="121"/>
      <c r="AC1208" s="122"/>
      <c r="AD1208" s="121">
        <v>191090.61</v>
      </c>
      <c r="AE1208" s="121"/>
      <c r="AF1208" s="121"/>
      <c r="AG1208" s="121"/>
      <c r="AH1208" s="121"/>
      <c r="AI1208" s="122"/>
      <c r="AJ1208" s="88">
        <f t="shared" si="50"/>
        <v>77.23953516572351</v>
      </c>
      <c r="AK1208" s="89"/>
    </row>
    <row r="1209" spans="1:37" ht="20.100000000000001" customHeight="1" x14ac:dyDescent="0.25">
      <c r="A1209" s="144"/>
      <c r="B1209" s="141"/>
      <c r="C1209" s="140">
        <v>490</v>
      </c>
      <c r="D1209" s="140"/>
      <c r="E1209" s="162"/>
      <c r="F1209" s="162"/>
      <c r="G1209" s="141">
        <v>4112</v>
      </c>
      <c r="H1209" s="141"/>
      <c r="I1209" s="141"/>
      <c r="J1209" s="208" t="s">
        <v>34</v>
      </c>
      <c r="K1209" s="208"/>
      <c r="L1209" s="208"/>
      <c r="M1209" s="208"/>
      <c r="N1209" s="208"/>
      <c r="O1209" s="208"/>
      <c r="P1209" s="208"/>
      <c r="Q1209" s="208"/>
      <c r="R1209" s="208"/>
      <c r="S1209" s="208"/>
      <c r="T1209" s="208"/>
      <c r="U1209" s="208"/>
      <c r="V1209" s="208"/>
      <c r="W1209" s="208"/>
      <c r="X1209" s="121">
        <v>33200</v>
      </c>
      <c r="Y1209" s="121"/>
      <c r="Z1209" s="121"/>
      <c r="AA1209" s="121"/>
      <c r="AB1209" s="121"/>
      <c r="AC1209" s="122"/>
      <c r="AD1209" s="121">
        <v>29306.23</v>
      </c>
      <c r="AE1209" s="121"/>
      <c r="AF1209" s="121"/>
      <c r="AG1209" s="121"/>
      <c r="AH1209" s="121"/>
      <c r="AI1209" s="122"/>
      <c r="AJ1209" s="88">
        <f t="shared" si="50"/>
        <v>88.271777108433739</v>
      </c>
      <c r="AK1209" s="89"/>
    </row>
    <row r="1210" spans="1:37" ht="20.100000000000001" customHeight="1" x14ac:dyDescent="0.25">
      <c r="A1210" s="144"/>
      <c r="B1210" s="141"/>
      <c r="C1210" s="140">
        <v>490</v>
      </c>
      <c r="D1210" s="140"/>
      <c r="E1210" s="162"/>
      <c r="F1210" s="162"/>
      <c r="G1210" s="141">
        <v>4113</v>
      </c>
      <c r="H1210" s="141"/>
      <c r="I1210" s="141"/>
      <c r="J1210" s="120" t="s">
        <v>35</v>
      </c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1">
        <v>83000</v>
      </c>
      <c r="Y1210" s="121"/>
      <c r="Z1210" s="121"/>
      <c r="AA1210" s="121"/>
      <c r="AB1210" s="121"/>
      <c r="AC1210" s="122"/>
      <c r="AD1210" s="121">
        <v>64185.94</v>
      </c>
      <c r="AE1210" s="121"/>
      <c r="AF1210" s="121"/>
      <c r="AG1210" s="121"/>
      <c r="AH1210" s="121"/>
      <c r="AI1210" s="122"/>
      <c r="AJ1210" s="88">
        <f t="shared" si="50"/>
        <v>77.332457831325314</v>
      </c>
      <c r="AK1210" s="89"/>
    </row>
    <row r="1211" spans="1:37" ht="20.100000000000001" customHeight="1" x14ac:dyDescent="0.25">
      <c r="A1211" s="144"/>
      <c r="B1211" s="141"/>
      <c r="C1211" s="140">
        <v>490</v>
      </c>
      <c r="D1211" s="140"/>
      <c r="E1211" s="162"/>
      <c r="F1211" s="162"/>
      <c r="G1211" s="141">
        <v>4114</v>
      </c>
      <c r="H1211" s="141"/>
      <c r="I1211" s="141"/>
      <c r="J1211" s="120" t="s">
        <v>36</v>
      </c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1">
        <v>33800</v>
      </c>
      <c r="Y1211" s="121"/>
      <c r="Z1211" s="121"/>
      <c r="AA1211" s="121"/>
      <c r="AB1211" s="121"/>
      <c r="AC1211" s="122"/>
      <c r="AD1211" s="121">
        <v>25506</v>
      </c>
      <c r="AE1211" s="121"/>
      <c r="AF1211" s="121"/>
      <c r="AG1211" s="121"/>
      <c r="AH1211" s="121"/>
      <c r="AI1211" s="122"/>
      <c r="AJ1211" s="88">
        <f t="shared" si="50"/>
        <v>75.461538461538453</v>
      </c>
      <c r="AK1211" s="89"/>
    </row>
    <row r="1212" spans="1:37" ht="20.100000000000001" customHeight="1" x14ac:dyDescent="0.25">
      <c r="A1212" s="146"/>
      <c r="B1212" s="138"/>
      <c r="C1212" s="137">
        <v>490</v>
      </c>
      <c r="D1212" s="137"/>
      <c r="E1212" s="163"/>
      <c r="F1212" s="163"/>
      <c r="G1212" s="138">
        <v>4115</v>
      </c>
      <c r="H1212" s="138"/>
      <c r="I1212" s="138"/>
      <c r="J1212" s="105" t="s">
        <v>37</v>
      </c>
      <c r="K1212" s="105"/>
      <c r="L1212" s="105"/>
      <c r="M1212" s="105"/>
      <c r="N1212" s="105"/>
      <c r="O1212" s="105"/>
      <c r="P1212" s="105"/>
      <c r="Q1212" s="105"/>
      <c r="R1212" s="105"/>
      <c r="S1212" s="105"/>
      <c r="T1212" s="105"/>
      <c r="U1212" s="105"/>
      <c r="V1212" s="105"/>
      <c r="W1212" s="105"/>
      <c r="X1212" s="106">
        <v>4900</v>
      </c>
      <c r="Y1212" s="106"/>
      <c r="Z1212" s="106"/>
      <c r="AA1212" s="106"/>
      <c r="AB1212" s="106"/>
      <c r="AC1212" s="107"/>
      <c r="AD1212" s="106">
        <v>3823.33</v>
      </c>
      <c r="AE1212" s="106"/>
      <c r="AF1212" s="106"/>
      <c r="AG1212" s="106"/>
      <c r="AH1212" s="106"/>
      <c r="AI1212" s="107"/>
      <c r="AJ1212" s="88">
        <f t="shared" si="50"/>
        <v>78.027142857142849</v>
      </c>
      <c r="AK1212" s="89"/>
    </row>
    <row r="1213" spans="1:37" ht="20.100000000000001" customHeight="1" x14ac:dyDescent="0.25">
      <c r="A1213" s="142"/>
      <c r="B1213" s="143"/>
      <c r="C1213" s="147"/>
      <c r="D1213" s="147"/>
      <c r="E1213" s="101">
        <v>412</v>
      </c>
      <c r="F1213" s="101"/>
      <c r="G1213" s="103" t="s">
        <v>38</v>
      </c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83">
        <f>SUM(X1214:X1214)</f>
        <v>15000</v>
      </c>
      <c r="Y1213" s="84"/>
      <c r="Z1213" s="84"/>
      <c r="AA1213" s="84"/>
      <c r="AB1213" s="84"/>
      <c r="AC1213" s="85"/>
      <c r="AD1213" s="83">
        <f>SUM(AD1214:AD1214)</f>
        <v>11679.86</v>
      </c>
      <c r="AE1213" s="84"/>
      <c r="AF1213" s="84"/>
      <c r="AG1213" s="84"/>
      <c r="AH1213" s="84"/>
      <c r="AI1213" s="85"/>
      <c r="AJ1213" s="86">
        <f t="shared" si="50"/>
        <v>77.865733333333338</v>
      </c>
      <c r="AK1213" s="87"/>
    </row>
    <row r="1214" spans="1:37" s="42" customFormat="1" ht="20.100000000000001" customHeight="1" x14ac:dyDescent="0.25">
      <c r="A1214" s="144"/>
      <c r="B1214" s="141"/>
      <c r="C1214" s="140">
        <v>490</v>
      </c>
      <c r="D1214" s="140"/>
      <c r="E1214" s="162"/>
      <c r="F1214" s="162"/>
      <c r="G1214" s="141">
        <v>4123</v>
      </c>
      <c r="H1214" s="141"/>
      <c r="I1214" s="141"/>
      <c r="J1214" s="120" t="s">
        <v>39</v>
      </c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1">
        <v>15000</v>
      </c>
      <c r="Y1214" s="121"/>
      <c r="Z1214" s="121"/>
      <c r="AA1214" s="121"/>
      <c r="AB1214" s="121"/>
      <c r="AC1214" s="122"/>
      <c r="AD1214" s="121">
        <v>11679.86</v>
      </c>
      <c r="AE1214" s="121"/>
      <c r="AF1214" s="121"/>
      <c r="AG1214" s="121"/>
      <c r="AH1214" s="121"/>
      <c r="AI1214" s="122"/>
      <c r="AJ1214" s="88">
        <f t="shared" si="50"/>
        <v>77.865733333333338</v>
      </c>
      <c r="AK1214" s="89"/>
    </row>
    <row r="1215" spans="1:37" ht="20.100000000000001" customHeight="1" x14ac:dyDescent="0.25">
      <c r="A1215" s="142"/>
      <c r="B1215" s="143"/>
      <c r="C1215" s="147"/>
      <c r="D1215" s="147"/>
      <c r="E1215" s="101">
        <v>413</v>
      </c>
      <c r="F1215" s="101"/>
      <c r="G1215" s="103" t="s">
        <v>43</v>
      </c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03"/>
      <c r="W1215" s="103"/>
      <c r="X1215" s="83">
        <f>SUM(X1216:X1217)</f>
        <v>5500</v>
      </c>
      <c r="Y1215" s="84"/>
      <c r="Z1215" s="84"/>
      <c r="AA1215" s="84"/>
      <c r="AB1215" s="84"/>
      <c r="AC1215" s="85"/>
      <c r="AD1215" s="83">
        <f>SUM(AD1216:AD1217)</f>
        <v>4534.18</v>
      </c>
      <c r="AE1215" s="84"/>
      <c r="AF1215" s="84"/>
      <c r="AG1215" s="84"/>
      <c r="AH1215" s="84"/>
      <c r="AI1215" s="85"/>
      <c r="AJ1215" s="86">
        <f t="shared" si="50"/>
        <v>82.439636363636367</v>
      </c>
      <c r="AK1215" s="87"/>
    </row>
    <row r="1216" spans="1:37" ht="20.100000000000001" customHeight="1" x14ac:dyDescent="0.25">
      <c r="A1216" s="144"/>
      <c r="B1216" s="141"/>
      <c r="C1216" s="140">
        <v>490</v>
      </c>
      <c r="D1216" s="140"/>
      <c r="E1216" s="162"/>
      <c r="F1216" s="162"/>
      <c r="G1216" s="141">
        <v>4131</v>
      </c>
      <c r="H1216" s="141"/>
      <c r="I1216" s="141"/>
      <c r="J1216" s="120" t="s">
        <v>44</v>
      </c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1">
        <v>5000</v>
      </c>
      <c r="Y1216" s="121"/>
      <c r="Z1216" s="121"/>
      <c r="AA1216" s="121"/>
      <c r="AB1216" s="121"/>
      <c r="AC1216" s="122"/>
      <c r="AD1216" s="121">
        <v>4154.18</v>
      </c>
      <c r="AE1216" s="121"/>
      <c r="AF1216" s="121"/>
      <c r="AG1216" s="121"/>
      <c r="AH1216" s="121"/>
      <c r="AI1216" s="122"/>
      <c r="AJ1216" s="88">
        <f t="shared" si="50"/>
        <v>83.083600000000004</v>
      </c>
      <c r="AK1216" s="89"/>
    </row>
    <row r="1217" spans="1:37" ht="20.100000000000001" customHeight="1" x14ac:dyDescent="0.25">
      <c r="A1217" s="146"/>
      <c r="B1217" s="138"/>
      <c r="C1217" s="137">
        <v>490</v>
      </c>
      <c r="D1217" s="137"/>
      <c r="E1217" s="163"/>
      <c r="F1217" s="163"/>
      <c r="G1217" s="138">
        <v>4133</v>
      </c>
      <c r="H1217" s="138"/>
      <c r="I1217" s="138"/>
      <c r="J1217" s="222" t="s">
        <v>45</v>
      </c>
      <c r="K1217" s="222"/>
      <c r="L1217" s="222"/>
      <c r="M1217" s="222"/>
      <c r="N1217" s="222"/>
      <c r="O1217" s="222"/>
      <c r="P1217" s="222"/>
      <c r="Q1217" s="222"/>
      <c r="R1217" s="222"/>
      <c r="S1217" s="222"/>
      <c r="T1217" s="222"/>
      <c r="U1217" s="222"/>
      <c r="V1217" s="222"/>
      <c r="W1217" s="222"/>
      <c r="X1217" s="106">
        <v>500</v>
      </c>
      <c r="Y1217" s="106"/>
      <c r="Z1217" s="106"/>
      <c r="AA1217" s="106"/>
      <c r="AB1217" s="106"/>
      <c r="AC1217" s="107"/>
      <c r="AD1217" s="106">
        <v>380</v>
      </c>
      <c r="AE1217" s="106"/>
      <c r="AF1217" s="106"/>
      <c r="AG1217" s="106"/>
      <c r="AH1217" s="106"/>
      <c r="AI1217" s="107"/>
      <c r="AJ1217" s="88">
        <f t="shared" si="50"/>
        <v>76</v>
      </c>
      <c r="AK1217" s="89"/>
    </row>
    <row r="1218" spans="1:37" ht="20.100000000000001" customHeight="1" x14ac:dyDescent="0.25">
      <c r="A1218" s="142"/>
      <c r="B1218" s="143"/>
      <c r="C1218" s="147"/>
      <c r="D1218" s="147"/>
      <c r="E1218" s="101">
        <v>414</v>
      </c>
      <c r="F1218" s="101"/>
      <c r="G1218" s="103" t="s">
        <v>48</v>
      </c>
      <c r="H1218" s="103"/>
      <c r="I1218" s="103"/>
      <c r="J1218" s="103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  <c r="U1218" s="103"/>
      <c r="V1218" s="103"/>
      <c r="W1218" s="103"/>
      <c r="X1218" s="83">
        <f>SUM(X1219:X1223)</f>
        <v>42000</v>
      </c>
      <c r="Y1218" s="84"/>
      <c r="Z1218" s="84"/>
      <c r="AA1218" s="84"/>
      <c r="AB1218" s="84"/>
      <c r="AC1218" s="85"/>
      <c r="AD1218" s="83">
        <f>SUM(AD1219:AD1223)</f>
        <v>20748.989999999998</v>
      </c>
      <c r="AE1218" s="84"/>
      <c r="AF1218" s="84"/>
      <c r="AG1218" s="84"/>
      <c r="AH1218" s="84"/>
      <c r="AI1218" s="85"/>
      <c r="AJ1218" s="86">
        <f t="shared" si="50"/>
        <v>49.402357142857142</v>
      </c>
      <c r="AK1218" s="87"/>
    </row>
    <row r="1219" spans="1:37" ht="20.100000000000001" customHeight="1" x14ac:dyDescent="0.25">
      <c r="A1219" s="144"/>
      <c r="B1219" s="141"/>
      <c r="C1219" s="140">
        <v>490</v>
      </c>
      <c r="D1219" s="140"/>
      <c r="E1219" s="162"/>
      <c r="F1219" s="162"/>
      <c r="G1219" s="141">
        <v>4141</v>
      </c>
      <c r="H1219" s="141"/>
      <c r="I1219" s="141"/>
      <c r="J1219" s="120" t="s">
        <v>49</v>
      </c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1">
        <v>2000</v>
      </c>
      <c r="Y1219" s="121"/>
      <c r="Z1219" s="121"/>
      <c r="AA1219" s="121"/>
      <c r="AB1219" s="121"/>
      <c r="AC1219" s="122"/>
      <c r="AD1219" s="121">
        <v>1609.2</v>
      </c>
      <c r="AE1219" s="121"/>
      <c r="AF1219" s="121"/>
      <c r="AG1219" s="121"/>
      <c r="AH1219" s="121"/>
      <c r="AI1219" s="122"/>
      <c r="AJ1219" s="88">
        <f t="shared" si="50"/>
        <v>80.459999999999994</v>
      </c>
      <c r="AK1219" s="89"/>
    </row>
    <row r="1220" spans="1:37" ht="20.100000000000001" customHeight="1" x14ac:dyDescent="0.25">
      <c r="A1220" s="144"/>
      <c r="B1220" s="141"/>
      <c r="C1220" s="140">
        <v>460</v>
      </c>
      <c r="D1220" s="140"/>
      <c r="E1220" s="162"/>
      <c r="F1220" s="162"/>
      <c r="G1220" s="141">
        <v>4143</v>
      </c>
      <c r="H1220" s="141"/>
      <c r="I1220" s="141"/>
      <c r="J1220" s="120" t="s">
        <v>51</v>
      </c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1">
        <v>2000</v>
      </c>
      <c r="Y1220" s="121"/>
      <c r="Z1220" s="121"/>
      <c r="AA1220" s="121"/>
      <c r="AB1220" s="121"/>
      <c r="AC1220" s="122"/>
      <c r="AD1220" s="121">
        <v>1826.01</v>
      </c>
      <c r="AE1220" s="121"/>
      <c r="AF1220" s="121"/>
      <c r="AG1220" s="121"/>
      <c r="AH1220" s="121"/>
      <c r="AI1220" s="122"/>
      <c r="AJ1220" s="88">
        <f t="shared" si="50"/>
        <v>91.3005</v>
      </c>
      <c r="AK1220" s="89"/>
    </row>
    <row r="1221" spans="1:37" ht="20.100000000000001" customHeight="1" x14ac:dyDescent="0.25">
      <c r="A1221" s="144"/>
      <c r="B1221" s="141"/>
      <c r="C1221" s="140">
        <v>490</v>
      </c>
      <c r="D1221" s="140"/>
      <c r="E1221" s="162"/>
      <c r="F1221" s="162"/>
      <c r="G1221" s="141">
        <v>4147</v>
      </c>
      <c r="H1221" s="141"/>
      <c r="I1221" s="141"/>
      <c r="J1221" s="175" t="s">
        <v>93</v>
      </c>
      <c r="K1221" s="175"/>
      <c r="L1221" s="175"/>
      <c r="M1221" s="175"/>
      <c r="N1221" s="175"/>
      <c r="O1221" s="175"/>
      <c r="P1221" s="175"/>
      <c r="Q1221" s="175"/>
      <c r="R1221" s="175"/>
      <c r="S1221" s="175"/>
      <c r="T1221" s="175"/>
      <c r="U1221" s="175"/>
      <c r="V1221" s="175"/>
      <c r="W1221" s="175"/>
      <c r="X1221" s="121">
        <v>27000</v>
      </c>
      <c r="Y1221" s="121"/>
      <c r="Z1221" s="121"/>
      <c r="AA1221" s="121"/>
      <c r="AB1221" s="121"/>
      <c r="AC1221" s="122"/>
      <c r="AD1221" s="121">
        <v>14399</v>
      </c>
      <c r="AE1221" s="121"/>
      <c r="AF1221" s="121"/>
      <c r="AG1221" s="121"/>
      <c r="AH1221" s="121"/>
      <c r="AI1221" s="122"/>
      <c r="AJ1221" s="88">
        <f t="shared" si="50"/>
        <v>53.329629629629629</v>
      </c>
      <c r="AK1221" s="89"/>
    </row>
    <row r="1222" spans="1:37" ht="20.100000000000001" customHeight="1" x14ac:dyDescent="0.25">
      <c r="A1222" s="144"/>
      <c r="B1222" s="141"/>
      <c r="C1222" s="140">
        <v>490</v>
      </c>
      <c r="D1222" s="140"/>
      <c r="E1222" s="162"/>
      <c r="F1222" s="162"/>
      <c r="G1222" s="141">
        <v>4148</v>
      </c>
      <c r="H1222" s="141"/>
      <c r="I1222" s="141"/>
      <c r="J1222" s="120" t="s">
        <v>55</v>
      </c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1">
        <v>500</v>
      </c>
      <c r="Y1222" s="121"/>
      <c r="Z1222" s="121"/>
      <c r="AA1222" s="121"/>
      <c r="AB1222" s="121"/>
      <c r="AC1222" s="122"/>
      <c r="AD1222" s="121">
        <v>0</v>
      </c>
      <c r="AE1222" s="121"/>
      <c r="AF1222" s="121"/>
      <c r="AG1222" s="121"/>
      <c r="AH1222" s="121"/>
      <c r="AI1222" s="122"/>
      <c r="AJ1222" s="88">
        <f t="shared" si="50"/>
        <v>0</v>
      </c>
      <c r="AK1222" s="89"/>
    </row>
    <row r="1223" spans="1:37" ht="20.100000000000001" customHeight="1" x14ac:dyDescent="0.25">
      <c r="A1223" s="146"/>
      <c r="B1223" s="138"/>
      <c r="C1223" s="137">
        <v>490</v>
      </c>
      <c r="D1223" s="137"/>
      <c r="E1223" s="163"/>
      <c r="F1223" s="163"/>
      <c r="G1223" s="138">
        <v>4149</v>
      </c>
      <c r="H1223" s="138"/>
      <c r="I1223" s="138"/>
      <c r="J1223" s="105" t="s">
        <v>56</v>
      </c>
      <c r="K1223" s="105"/>
      <c r="L1223" s="105"/>
      <c r="M1223" s="105"/>
      <c r="N1223" s="105"/>
      <c r="O1223" s="105"/>
      <c r="P1223" s="105"/>
      <c r="Q1223" s="105"/>
      <c r="R1223" s="105"/>
      <c r="S1223" s="105"/>
      <c r="T1223" s="105"/>
      <c r="U1223" s="105"/>
      <c r="V1223" s="105"/>
      <c r="W1223" s="105"/>
      <c r="X1223" s="106">
        <v>10500</v>
      </c>
      <c r="Y1223" s="106"/>
      <c r="Z1223" s="106"/>
      <c r="AA1223" s="106"/>
      <c r="AB1223" s="106"/>
      <c r="AC1223" s="107"/>
      <c r="AD1223" s="106">
        <v>2914.78</v>
      </c>
      <c r="AE1223" s="106"/>
      <c r="AF1223" s="106"/>
      <c r="AG1223" s="106"/>
      <c r="AH1223" s="106"/>
      <c r="AI1223" s="107"/>
      <c r="AJ1223" s="88">
        <f t="shared" si="50"/>
        <v>27.759809523809526</v>
      </c>
      <c r="AK1223" s="89"/>
    </row>
    <row r="1224" spans="1:37" ht="20.100000000000001" customHeight="1" x14ac:dyDescent="0.25">
      <c r="A1224" s="142"/>
      <c r="B1224" s="143"/>
      <c r="C1224" s="147"/>
      <c r="D1224" s="147"/>
      <c r="E1224" s="101"/>
      <c r="F1224" s="101"/>
      <c r="G1224" s="103" t="s">
        <v>65</v>
      </c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  <c r="U1224" s="103"/>
      <c r="V1224" s="103"/>
      <c r="W1224" s="103"/>
      <c r="X1224" s="83">
        <f>SUM(X1225:X1225)</f>
        <v>1500</v>
      </c>
      <c r="Y1224" s="84"/>
      <c r="Z1224" s="84"/>
      <c r="AA1224" s="84"/>
      <c r="AB1224" s="84"/>
      <c r="AC1224" s="85"/>
      <c r="AD1224" s="83">
        <f>SUM(AD1225:AD1225)</f>
        <v>0</v>
      </c>
      <c r="AE1224" s="84"/>
      <c r="AF1224" s="84"/>
      <c r="AG1224" s="84"/>
      <c r="AH1224" s="84"/>
      <c r="AI1224" s="85"/>
      <c r="AJ1224" s="86">
        <f>AD1224/X1224*100</f>
        <v>0</v>
      </c>
      <c r="AK1224" s="87"/>
    </row>
    <row r="1225" spans="1:37" ht="20.100000000000001" customHeight="1" x14ac:dyDescent="0.25">
      <c r="A1225" s="145"/>
      <c r="B1225" s="139"/>
      <c r="C1225" s="104">
        <v>133</v>
      </c>
      <c r="D1225" s="104"/>
      <c r="E1225" s="102"/>
      <c r="F1225" s="102"/>
      <c r="G1225" s="139">
        <v>4193</v>
      </c>
      <c r="H1225" s="139"/>
      <c r="I1225" s="139"/>
      <c r="J1225" s="120" t="s">
        <v>66</v>
      </c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90">
        <v>1500</v>
      </c>
      <c r="Y1225" s="90"/>
      <c r="Z1225" s="90"/>
      <c r="AA1225" s="90"/>
      <c r="AB1225" s="90"/>
      <c r="AC1225" s="91"/>
      <c r="AD1225" s="90">
        <v>0</v>
      </c>
      <c r="AE1225" s="90"/>
      <c r="AF1225" s="90"/>
      <c r="AG1225" s="90"/>
      <c r="AH1225" s="90"/>
      <c r="AI1225" s="91"/>
      <c r="AJ1225" s="88">
        <f>AD1225/X1225*100</f>
        <v>0</v>
      </c>
      <c r="AK1225" s="89"/>
    </row>
    <row r="1226" spans="1:37" ht="39.950000000000003" customHeight="1" x14ac:dyDescent="0.25">
      <c r="A1226" s="483"/>
      <c r="B1226" s="379"/>
      <c r="C1226" s="212"/>
      <c r="D1226" s="213"/>
      <c r="E1226" s="535">
        <v>431</v>
      </c>
      <c r="F1226" s="541"/>
      <c r="G1226" s="181" t="s">
        <v>69</v>
      </c>
      <c r="H1226" s="182"/>
      <c r="I1226" s="182"/>
      <c r="J1226" s="182"/>
      <c r="K1226" s="182"/>
      <c r="L1226" s="182"/>
      <c r="M1226" s="182"/>
      <c r="N1226" s="182"/>
      <c r="O1226" s="182"/>
      <c r="P1226" s="182"/>
      <c r="Q1226" s="182"/>
      <c r="R1226" s="182"/>
      <c r="S1226" s="182"/>
      <c r="T1226" s="182"/>
      <c r="U1226" s="182"/>
      <c r="V1226" s="182"/>
      <c r="W1226" s="183"/>
      <c r="X1226" s="184">
        <f>X1227</f>
        <v>30000</v>
      </c>
      <c r="Y1226" s="185"/>
      <c r="Z1226" s="185"/>
      <c r="AA1226" s="185"/>
      <c r="AB1226" s="185"/>
      <c r="AC1226" s="186"/>
      <c r="AD1226" s="604">
        <f>AD1227</f>
        <v>27851.66</v>
      </c>
      <c r="AE1226" s="185"/>
      <c r="AF1226" s="185"/>
      <c r="AG1226" s="185"/>
      <c r="AH1226" s="185"/>
      <c r="AI1226" s="186"/>
      <c r="AJ1226" s="86">
        <f>AD1226/X1226*100</f>
        <v>92.838866666666661</v>
      </c>
      <c r="AK1226" s="87"/>
    </row>
    <row r="1227" spans="1:37" ht="20.100000000000001" customHeight="1" x14ac:dyDescent="0.25">
      <c r="A1227" s="484"/>
      <c r="B1227" s="485"/>
      <c r="C1227" s="486">
        <v>490</v>
      </c>
      <c r="D1227" s="487"/>
      <c r="E1227" s="544"/>
      <c r="F1227" s="545"/>
      <c r="G1227" s="282">
        <v>4319</v>
      </c>
      <c r="H1227" s="283"/>
      <c r="I1227" s="393"/>
      <c r="J1227" s="359" t="s">
        <v>152</v>
      </c>
      <c r="K1227" s="284"/>
      <c r="L1227" s="284"/>
      <c r="M1227" s="284"/>
      <c r="N1227" s="284"/>
      <c r="O1227" s="284"/>
      <c r="P1227" s="284"/>
      <c r="Q1227" s="284"/>
      <c r="R1227" s="284"/>
      <c r="S1227" s="284"/>
      <c r="T1227" s="284"/>
      <c r="U1227" s="284"/>
      <c r="V1227" s="284"/>
      <c r="W1227" s="360"/>
      <c r="X1227" s="361">
        <v>30000</v>
      </c>
      <c r="Y1227" s="362"/>
      <c r="Z1227" s="362"/>
      <c r="AA1227" s="362"/>
      <c r="AB1227" s="362"/>
      <c r="AC1227" s="363"/>
      <c r="AD1227" s="642">
        <v>27851.66</v>
      </c>
      <c r="AE1227" s="362"/>
      <c r="AF1227" s="362"/>
      <c r="AG1227" s="362"/>
      <c r="AH1227" s="362"/>
      <c r="AI1227" s="363"/>
      <c r="AJ1227" s="593">
        <f>AD1227/X1227*100</f>
        <v>92.838866666666661</v>
      </c>
      <c r="AK1227" s="594"/>
    </row>
    <row r="1228" spans="1:37" ht="20.100000000000001" customHeight="1" x14ac:dyDescent="0.25">
      <c r="A1228" s="200">
        <v>23</v>
      </c>
      <c r="B1228" s="201"/>
      <c r="C1228" s="204" t="s">
        <v>94</v>
      </c>
      <c r="D1228" s="204"/>
      <c r="E1228" s="204"/>
      <c r="F1228" s="204"/>
      <c r="G1228" s="204"/>
      <c r="H1228" s="204"/>
      <c r="I1228" s="204"/>
      <c r="J1228" s="204"/>
      <c r="K1228" s="204"/>
      <c r="L1228" s="204"/>
      <c r="M1228" s="204"/>
      <c r="N1228" s="204"/>
      <c r="O1228" s="204"/>
      <c r="P1228" s="204"/>
      <c r="Q1228" s="204"/>
      <c r="R1228" s="204"/>
      <c r="S1228" s="204"/>
      <c r="T1228" s="204"/>
      <c r="U1228" s="204"/>
      <c r="V1228" s="204"/>
      <c r="W1228" s="204"/>
      <c r="X1228" s="148">
        <f>X1207+X1213+X1215+X1218+X1225+X1226</f>
        <v>496300</v>
      </c>
      <c r="Y1228" s="149"/>
      <c r="Z1228" s="149"/>
      <c r="AA1228" s="149"/>
      <c r="AB1228" s="149"/>
      <c r="AC1228" s="150"/>
      <c r="AD1228" s="148">
        <f>AD1207+AD1213+AD1215+AD1218+AD1225+AD1226</f>
        <v>378726.8</v>
      </c>
      <c r="AE1228" s="149"/>
      <c r="AF1228" s="149"/>
      <c r="AG1228" s="149"/>
      <c r="AH1228" s="149"/>
      <c r="AI1228" s="150"/>
      <c r="AJ1228" s="154">
        <f>AD1228/X1228*100</f>
        <v>76.310054402579084</v>
      </c>
      <c r="AK1228" s="155"/>
    </row>
    <row r="1229" spans="1:37" ht="20.100000000000001" customHeight="1" x14ac:dyDescent="0.25">
      <c r="A1229" s="202"/>
      <c r="B1229" s="203"/>
      <c r="C1229" s="205"/>
      <c r="D1229" s="205"/>
      <c r="E1229" s="205"/>
      <c r="F1229" s="205"/>
      <c r="G1229" s="205"/>
      <c r="H1229" s="205"/>
      <c r="I1229" s="205"/>
      <c r="J1229" s="205"/>
      <c r="K1229" s="205"/>
      <c r="L1229" s="205"/>
      <c r="M1229" s="205"/>
      <c r="N1229" s="205"/>
      <c r="O1229" s="205"/>
      <c r="P1229" s="205"/>
      <c r="Q1229" s="205"/>
      <c r="R1229" s="205"/>
      <c r="S1229" s="205"/>
      <c r="T1229" s="205"/>
      <c r="U1229" s="205"/>
      <c r="V1229" s="205"/>
      <c r="W1229" s="205"/>
      <c r="X1229" s="151"/>
      <c r="Y1229" s="152"/>
      <c r="Z1229" s="152"/>
      <c r="AA1229" s="152"/>
      <c r="AB1229" s="152"/>
      <c r="AC1229" s="153"/>
      <c r="AD1229" s="151"/>
      <c r="AE1229" s="152"/>
      <c r="AF1229" s="152"/>
      <c r="AG1229" s="152"/>
      <c r="AH1229" s="152"/>
      <c r="AI1229" s="153"/>
      <c r="AJ1229" s="156" t="e">
        <f t="shared" si="50"/>
        <v>#DIV/0!</v>
      </c>
      <c r="AK1229" s="157"/>
    </row>
    <row r="1230" spans="1:37" ht="20.100000000000001" customHeight="1" x14ac:dyDescent="0.25"/>
    <row r="1231" spans="1:37" ht="20.100000000000001" customHeight="1" x14ac:dyDescent="0.25"/>
    <row r="1232" spans="1:37" ht="20.100000000000001" customHeight="1" x14ac:dyDescent="0.25"/>
    <row r="1233" spans="1:37" ht="20.100000000000001" customHeight="1" x14ac:dyDescent="0.25"/>
    <row r="1234" spans="1:37" ht="20.100000000000001" customHeight="1" x14ac:dyDescent="0.25"/>
    <row r="1235" spans="1:37" ht="20.100000000000001" customHeight="1" x14ac:dyDescent="0.25"/>
    <row r="1236" spans="1:37" ht="20.100000000000001" customHeight="1" x14ac:dyDescent="0.25"/>
    <row r="1237" spans="1:37" ht="20.100000000000001" customHeight="1" x14ac:dyDescent="0.25"/>
    <row r="1238" spans="1:37" ht="20.100000000000001" customHeight="1" x14ac:dyDescent="0.25"/>
    <row r="1239" spans="1:37" ht="20.100000000000001" customHeight="1" x14ac:dyDescent="0.25"/>
    <row r="1240" spans="1:37" ht="20.100000000000001" customHeight="1" x14ac:dyDescent="0.25"/>
    <row r="1241" spans="1:37" ht="20.100000000000001" customHeight="1" x14ac:dyDescent="0.25"/>
    <row r="1242" spans="1:37" ht="20.100000000000001" customHeight="1" x14ac:dyDescent="0.25"/>
    <row r="1243" spans="1:37" ht="20.100000000000001" customHeight="1" x14ac:dyDescent="0.25"/>
    <row r="1244" spans="1:37" ht="20.100000000000001" customHeight="1" x14ac:dyDescent="0.25"/>
    <row r="1245" spans="1:37" ht="20.100000000000001" customHeight="1" x14ac:dyDescent="0.25"/>
    <row r="1246" spans="1:37" ht="20.100000000000001" customHeight="1" x14ac:dyDescent="0.25"/>
    <row r="1247" spans="1:37" ht="20.100000000000001" customHeight="1" x14ac:dyDescent="0.25"/>
    <row r="1248" spans="1:37" ht="20.100000000000001" customHeight="1" x14ac:dyDescent="0.25">
      <c r="A1248" s="196" t="s">
        <v>89</v>
      </c>
      <c r="B1248" s="197"/>
      <c r="C1248" s="197" t="s">
        <v>90</v>
      </c>
      <c r="D1248" s="197"/>
      <c r="E1248" s="164" t="s">
        <v>91</v>
      </c>
      <c r="F1248" s="164"/>
      <c r="G1248" s="197" t="s">
        <v>91</v>
      </c>
      <c r="H1248" s="197"/>
      <c r="I1248" s="197" t="s">
        <v>92</v>
      </c>
      <c r="J1248" s="197"/>
      <c r="K1248" s="197"/>
      <c r="L1248" s="197"/>
      <c r="M1248" s="197"/>
      <c r="N1248" s="197"/>
      <c r="O1248" s="197"/>
      <c r="P1248" s="197"/>
      <c r="Q1248" s="197"/>
      <c r="R1248" s="197"/>
      <c r="S1248" s="197"/>
      <c r="T1248" s="197"/>
      <c r="U1248" s="197"/>
      <c r="V1248" s="197"/>
      <c r="W1248" s="197"/>
      <c r="X1248" s="197" t="s">
        <v>201</v>
      </c>
      <c r="Y1248" s="197"/>
      <c r="Z1248" s="197"/>
      <c r="AA1248" s="197"/>
      <c r="AB1248" s="197"/>
      <c r="AC1248" s="206"/>
      <c r="AD1248" s="197" t="s">
        <v>200</v>
      </c>
      <c r="AE1248" s="197"/>
      <c r="AF1248" s="197"/>
      <c r="AG1248" s="197"/>
      <c r="AH1248" s="197"/>
      <c r="AI1248" s="206"/>
      <c r="AJ1248" s="158" t="s">
        <v>122</v>
      </c>
      <c r="AK1248" s="159"/>
    </row>
    <row r="1249" spans="1:37" ht="20.100000000000001" customHeight="1" x14ac:dyDescent="0.25">
      <c r="A1249" s="198"/>
      <c r="B1249" s="199"/>
      <c r="C1249" s="199"/>
      <c r="D1249" s="199"/>
      <c r="E1249" s="165"/>
      <c r="F1249" s="165"/>
      <c r="G1249" s="199"/>
      <c r="H1249" s="199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  <c r="T1249" s="199"/>
      <c r="U1249" s="199"/>
      <c r="V1249" s="199"/>
      <c r="W1249" s="199"/>
      <c r="X1249" s="199"/>
      <c r="Y1249" s="199"/>
      <c r="Z1249" s="199"/>
      <c r="AA1249" s="199"/>
      <c r="AB1249" s="199"/>
      <c r="AC1249" s="207"/>
      <c r="AD1249" s="199"/>
      <c r="AE1249" s="199"/>
      <c r="AF1249" s="199"/>
      <c r="AG1249" s="199"/>
      <c r="AH1249" s="199"/>
      <c r="AI1249" s="207"/>
      <c r="AJ1249" s="160"/>
      <c r="AK1249" s="161"/>
    </row>
    <row r="1250" spans="1:37" ht="20.100000000000001" customHeight="1" x14ac:dyDescent="0.25">
      <c r="A1250" s="166">
        <v>24</v>
      </c>
      <c r="B1250" s="167"/>
      <c r="C1250" s="187" t="s">
        <v>186</v>
      </c>
      <c r="D1250" s="188"/>
      <c r="E1250" s="188"/>
      <c r="F1250" s="188"/>
      <c r="G1250" s="188"/>
      <c r="H1250" s="188"/>
      <c r="I1250" s="188"/>
      <c r="J1250" s="188"/>
      <c r="K1250" s="188"/>
      <c r="L1250" s="188"/>
      <c r="M1250" s="188"/>
      <c r="N1250" s="188"/>
      <c r="O1250" s="188"/>
      <c r="P1250" s="188"/>
      <c r="Q1250" s="188"/>
      <c r="R1250" s="188"/>
      <c r="S1250" s="188"/>
      <c r="T1250" s="188"/>
      <c r="U1250" s="188"/>
      <c r="V1250" s="188"/>
      <c r="W1250" s="188"/>
      <c r="X1250" s="188"/>
      <c r="Y1250" s="188"/>
      <c r="Z1250" s="188"/>
      <c r="AA1250" s="188"/>
      <c r="AB1250" s="188"/>
      <c r="AC1250" s="188"/>
      <c r="AD1250" s="188"/>
      <c r="AE1250" s="188"/>
      <c r="AF1250" s="188"/>
      <c r="AG1250" s="188"/>
      <c r="AH1250" s="188"/>
      <c r="AI1250" s="188"/>
      <c r="AJ1250" s="188"/>
      <c r="AK1250" s="189"/>
    </row>
    <row r="1251" spans="1:37" ht="20.100000000000001" customHeight="1" x14ac:dyDescent="0.25">
      <c r="A1251" s="168"/>
      <c r="B1251" s="169"/>
      <c r="C1251" s="190"/>
      <c r="D1251" s="191"/>
      <c r="E1251" s="191"/>
      <c r="F1251" s="191"/>
      <c r="G1251" s="191"/>
      <c r="H1251" s="191"/>
      <c r="I1251" s="191"/>
      <c r="J1251" s="191"/>
      <c r="K1251" s="191"/>
      <c r="L1251" s="191"/>
      <c r="M1251" s="191"/>
      <c r="N1251" s="191"/>
      <c r="O1251" s="191"/>
      <c r="P1251" s="191"/>
      <c r="Q1251" s="191"/>
      <c r="R1251" s="191"/>
      <c r="S1251" s="191"/>
      <c r="T1251" s="191"/>
      <c r="U1251" s="191"/>
      <c r="V1251" s="191"/>
      <c r="W1251" s="191"/>
      <c r="X1251" s="191"/>
      <c r="Y1251" s="191"/>
      <c r="Z1251" s="191"/>
      <c r="AA1251" s="191"/>
      <c r="AB1251" s="191"/>
      <c r="AC1251" s="191"/>
      <c r="AD1251" s="191"/>
      <c r="AE1251" s="191"/>
      <c r="AF1251" s="191"/>
      <c r="AG1251" s="191"/>
      <c r="AH1251" s="191"/>
      <c r="AI1251" s="191"/>
      <c r="AJ1251" s="191"/>
      <c r="AK1251" s="192"/>
    </row>
    <row r="1252" spans="1:37" ht="20.100000000000001" customHeight="1" x14ac:dyDescent="0.25">
      <c r="A1252" s="142"/>
      <c r="B1252" s="143"/>
      <c r="C1252" s="147"/>
      <c r="D1252" s="147"/>
      <c r="E1252" s="101">
        <v>411</v>
      </c>
      <c r="F1252" s="101"/>
      <c r="G1252" s="170" t="s">
        <v>32</v>
      </c>
      <c r="H1252" s="170"/>
      <c r="I1252" s="170"/>
      <c r="J1252" s="170"/>
      <c r="K1252" s="170"/>
      <c r="L1252" s="170"/>
      <c r="M1252" s="170"/>
      <c r="N1252" s="170"/>
      <c r="O1252" s="170"/>
      <c r="P1252" s="170"/>
      <c r="Q1252" s="170"/>
      <c r="R1252" s="170"/>
      <c r="S1252" s="170"/>
      <c r="T1252" s="170"/>
      <c r="U1252" s="170"/>
      <c r="V1252" s="170"/>
      <c r="W1252" s="170"/>
      <c r="X1252" s="83">
        <f>SUM(X1253:X1257)</f>
        <v>251300</v>
      </c>
      <c r="Y1252" s="84"/>
      <c r="Z1252" s="84"/>
      <c r="AA1252" s="84"/>
      <c r="AB1252" s="84"/>
      <c r="AC1252" s="85"/>
      <c r="AD1252" s="83">
        <f>SUM(AD1253:AD1257)</f>
        <v>206616.27000000002</v>
      </c>
      <c r="AE1252" s="84"/>
      <c r="AF1252" s="84"/>
      <c r="AG1252" s="84"/>
      <c r="AH1252" s="84"/>
      <c r="AI1252" s="85"/>
      <c r="AJ1252" s="86">
        <f t="shared" ref="AJ1252:AJ1275" si="51">AD1252/X1252*100</f>
        <v>82.218969359331481</v>
      </c>
      <c r="AK1252" s="87"/>
    </row>
    <row r="1253" spans="1:37" ht="20.100000000000001" customHeight="1" x14ac:dyDescent="0.25">
      <c r="A1253" s="144"/>
      <c r="B1253" s="141"/>
      <c r="C1253" s="140">
        <v>490</v>
      </c>
      <c r="D1253" s="140"/>
      <c r="E1253" s="162"/>
      <c r="F1253" s="162"/>
      <c r="G1253" s="141">
        <v>4111</v>
      </c>
      <c r="H1253" s="141"/>
      <c r="I1253" s="141"/>
      <c r="J1253" s="120" t="s">
        <v>33</v>
      </c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1">
        <v>149800</v>
      </c>
      <c r="Y1253" s="121"/>
      <c r="Z1253" s="121"/>
      <c r="AA1253" s="121"/>
      <c r="AB1253" s="121"/>
      <c r="AC1253" s="122"/>
      <c r="AD1253" s="121">
        <v>125508.33</v>
      </c>
      <c r="AE1253" s="121"/>
      <c r="AF1253" s="121"/>
      <c r="AG1253" s="121"/>
      <c r="AH1253" s="121"/>
      <c r="AI1253" s="122"/>
      <c r="AJ1253" s="88">
        <f t="shared" si="51"/>
        <v>83.783931909212285</v>
      </c>
      <c r="AK1253" s="89"/>
    </row>
    <row r="1254" spans="1:37" ht="20.100000000000001" customHeight="1" x14ac:dyDescent="0.25">
      <c r="A1254" s="144"/>
      <c r="B1254" s="141"/>
      <c r="C1254" s="140">
        <v>490</v>
      </c>
      <c r="D1254" s="140"/>
      <c r="E1254" s="162"/>
      <c r="F1254" s="162"/>
      <c r="G1254" s="141">
        <v>4112</v>
      </c>
      <c r="H1254" s="141"/>
      <c r="I1254" s="141"/>
      <c r="J1254" s="208" t="s">
        <v>34</v>
      </c>
      <c r="K1254" s="208"/>
      <c r="L1254" s="208"/>
      <c r="M1254" s="208"/>
      <c r="N1254" s="208"/>
      <c r="O1254" s="208"/>
      <c r="P1254" s="208"/>
      <c r="Q1254" s="208"/>
      <c r="R1254" s="208"/>
      <c r="S1254" s="208"/>
      <c r="T1254" s="208"/>
      <c r="U1254" s="208"/>
      <c r="V1254" s="208"/>
      <c r="W1254" s="208"/>
      <c r="X1254" s="121">
        <v>21000</v>
      </c>
      <c r="Y1254" s="121"/>
      <c r="Z1254" s="121"/>
      <c r="AA1254" s="121"/>
      <c r="AB1254" s="121"/>
      <c r="AC1254" s="122"/>
      <c r="AD1254" s="121">
        <v>16832.150000000001</v>
      </c>
      <c r="AE1254" s="121"/>
      <c r="AF1254" s="121"/>
      <c r="AG1254" s="121"/>
      <c r="AH1254" s="121"/>
      <c r="AI1254" s="122"/>
      <c r="AJ1254" s="88">
        <f t="shared" si="51"/>
        <v>80.153095238095233</v>
      </c>
      <c r="AK1254" s="89"/>
    </row>
    <row r="1255" spans="1:37" ht="20.100000000000001" customHeight="1" x14ac:dyDescent="0.25">
      <c r="A1255" s="144"/>
      <c r="B1255" s="141"/>
      <c r="C1255" s="140">
        <v>490</v>
      </c>
      <c r="D1255" s="140"/>
      <c r="E1255" s="162"/>
      <c r="F1255" s="162"/>
      <c r="G1255" s="141">
        <v>4113</v>
      </c>
      <c r="H1255" s="141"/>
      <c r="I1255" s="141"/>
      <c r="J1255" s="120" t="s">
        <v>35</v>
      </c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1">
        <v>55100</v>
      </c>
      <c r="Y1255" s="121"/>
      <c r="Z1255" s="121"/>
      <c r="AA1255" s="121"/>
      <c r="AB1255" s="121"/>
      <c r="AC1255" s="122"/>
      <c r="AD1255" s="121">
        <v>44204.58</v>
      </c>
      <c r="AE1255" s="121"/>
      <c r="AF1255" s="121"/>
      <c r="AG1255" s="121"/>
      <c r="AH1255" s="121"/>
      <c r="AI1255" s="122"/>
      <c r="AJ1255" s="88">
        <f t="shared" si="51"/>
        <v>80.226098003629758</v>
      </c>
      <c r="AK1255" s="89"/>
    </row>
    <row r="1256" spans="1:37" ht="20.100000000000001" customHeight="1" x14ac:dyDescent="0.25">
      <c r="A1256" s="144"/>
      <c r="B1256" s="141"/>
      <c r="C1256" s="140">
        <v>490</v>
      </c>
      <c r="D1256" s="140"/>
      <c r="E1256" s="162"/>
      <c r="F1256" s="162"/>
      <c r="G1256" s="141">
        <v>4114</v>
      </c>
      <c r="H1256" s="141"/>
      <c r="I1256" s="141"/>
      <c r="J1256" s="120" t="s">
        <v>36</v>
      </c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1">
        <v>22200</v>
      </c>
      <c r="Y1256" s="121"/>
      <c r="Z1256" s="121"/>
      <c r="AA1256" s="121"/>
      <c r="AB1256" s="121"/>
      <c r="AC1256" s="122"/>
      <c r="AD1256" s="121">
        <v>17535.2</v>
      </c>
      <c r="AE1256" s="121"/>
      <c r="AF1256" s="121"/>
      <c r="AG1256" s="121"/>
      <c r="AH1256" s="121"/>
      <c r="AI1256" s="122"/>
      <c r="AJ1256" s="88">
        <f t="shared" si="51"/>
        <v>78.987387387387386</v>
      </c>
      <c r="AK1256" s="89"/>
    </row>
    <row r="1257" spans="1:37" ht="20.100000000000001" customHeight="1" x14ac:dyDescent="0.25">
      <c r="A1257" s="146"/>
      <c r="B1257" s="138"/>
      <c r="C1257" s="137">
        <v>490</v>
      </c>
      <c r="D1257" s="137"/>
      <c r="E1257" s="163"/>
      <c r="F1257" s="163"/>
      <c r="G1257" s="138">
        <v>4115</v>
      </c>
      <c r="H1257" s="138"/>
      <c r="I1257" s="138"/>
      <c r="J1257" s="105" t="s">
        <v>37</v>
      </c>
      <c r="K1257" s="105"/>
      <c r="L1257" s="105"/>
      <c r="M1257" s="105"/>
      <c r="N1257" s="105"/>
      <c r="O1257" s="105"/>
      <c r="P1257" s="105"/>
      <c r="Q1257" s="105"/>
      <c r="R1257" s="105"/>
      <c r="S1257" s="105"/>
      <c r="T1257" s="105"/>
      <c r="U1257" s="105"/>
      <c r="V1257" s="105"/>
      <c r="W1257" s="105"/>
      <c r="X1257" s="106">
        <v>3200</v>
      </c>
      <c r="Y1257" s="106"/>
      <c r="Z1257" s="106"/>
      <c r="AA1257" s="106"/>
      <c r="AB1257" s="106"/>
      <c r="AC1257" s="107"/>
      <c r="AD1257" s="106">
        <v>2536.0100000000002</v>
      </c>
      <c r="AE1257" s="106"/>
      <c r="AF1257" s="106"/>
      <c r="AG1257" s="106"/>
      <c r="AH1257" s="106"/>
      <c r="AI1257" s="107"/>
      <c r="AJ1257" s="88">
        <f t="shared" si="51"/>
        <v>79.250312500000007</v>
      </c>
      <c r="AK1257" s="89"/>
    </row>
    <row r="1258" spans="1:37" ht="20.100000000000001" customHeight="1" x14ac:dyDescent="0.25">
      <c r="A1258" s="142"/>
      <c r="B1258" s="143"/>
      <c r="C1258" s="147"/>
      <c r="D1258" s="147"/>
      <c r="E1258" s="101">
        <v>412</v>
      </c>
      <c r="F1258" s="101"/>
      <c r="G1258" s="103" t="s">
        <v>38</v>
      </c>
      <c r="H1258" s="103"/>
      <c r="I1258" s="103"/>
      <c r="J1258" s="103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  <c r="U1258" s="103"/>
      <c r="V1258" s="103"/>
      <c r="W1258" s="103"/>
      <c r="X1258" s="83">
        <f>SUM(X1259:X1259)</f>
        <v>9000</v>
      </c>
      <c r="Y1258" s="84"/>
      <c r="Z1258" s="84"/>
      <c r="AA1258" s="84"/>
      <c r="AB1258" s="84"/>
      <c r="AC1258" s="85"/>
      <c r="AD1258" s="83">
        <f>SUM(AD1259:AD1259)</f>
        <v>6538.27</v>
      </c>
      <c r="AE1258" s="84"/>
      <c r="AF1258" s="84"/>
      <c r="AG1258" s="84"/>
      <c r="AH1258" s="84"/>
      <c r="AI1258" s="85"/>
      <c r="AJ1258" s="86">
        <f t="shared" si="51"/>
        <v>72.64744444444446</v>
      </c>
      <c r="AK1258" s="87"/>
    </row>
    <row r="1259" spans="1:37" s="42" customFormat="1" ht="20.100000000000001" customHeight="1" x14ac:dyDescent="0.25">
      <c r="A1259" s="144"/>
      <c r="B1259" s="141"/>
      <c r="C1259" s="140">
        <v>490</v>
      </c>
      <c r="D1259" s="140"/>
      <c r="E1259" s="162"/>
      <c r="F1259" s="162"/>
      <c r="G1259" s="141">
        <v>4123</v>
      </c>
      <c r="H1259" s="141"/>
      <c r="I1259" s="141"/>
      <c r="J1259" s="120" t="s">
        <v>39</v>
      </c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1">
        <v>9000</v>
      </c>
      <c r="Y1259" s="121"/>
      <c r="Z1259" s="121"/>
      <c r="AA1259" s="121"/>
      <c r="AB1259" s="121"/>
      <c r="AC1259" s="122"/>
      <c r="AD1259" s="121">
        <v>6538.27</v>
      </c>
      <c r="AE1259" s="121"/>
      <c r="AF1259" s="121"/>
      <c r="AG1259" s="121"/>
      <c r="AH1259" s="121"/>
      <c r="AI1259" s="122"/>
      <c r="AJ1259" s="88">
        <f t="shared" si="51"/>
        <v>72.64744444444446</v>
      </c>
      <c r="AK1259" s="89"/>
    </row>
    <row r="1260" spans="1:37" ht="20.100000000000001" customHeight="1" x14ac:dyDescent="0.25">
      <c r="A1260" s="142"/>
      <c r="B1260" s="143"/>
      <c r="C1260" s="147"/>
      <c r="D1260" s="147"/>
      <c r="E1260" s="101">
        <v>413</v>
      </c>
      <c r="F1260" s="101"/>
      <c r="G1260" s="103" t="s">
        <v>43</v>
      </c>
      <c r="H1260" s="103"/>
      <c r="I1260" s="103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  <c r="U1260" s="103"/>
      <c r="V1260" s="103"/>
      <c r="W1260" s="103"/>
      <c r="X1260" s="83">
        <f>SUM(X1261:X1262)</f>
        <v>21600</v>
      </c>
      <c r="Y1260" s="84"/>
      <c r="Z1260" s="84"/>
      <c r="AA1260" s="84"/>
      <c r="AB1260" s="84"/>
      <c r="AC1260" s="85"/>
      <c r="AD1260" s="83">
        <f>SUM(AD1261:AD1262)</f>
        <v>3407.05</v>
      </c>
      <c r="AE1260" s="84"/>
      <c r="AF1260" s="84"/>
      <c r="AG1260" s="84"/>
      <c r="AH1260" s="84"/>
      <c r="AI1260" s="85"/>
      <c r="AJ1260" s="86">
        <f t="shared" si="51"/>
        <v>15.77337962962963</v>
      </c>
      <c r="AK1260" s="87"/>
    </row>
    <row r="1261" spans="1:37" ht="20.100000000000001" customHeight="1" x14ac:dyDescent="0.25">
      <c r="A1261" s="144"/>
      <c r="B1261" s="141"/>
      <c r="C1261" s="140">
        <v>490</v>
      </c>
      <c r="D1261" s="140"/>
      <c r="E1261" s="162"/>
      <c r="F1261" s="162"/>
      <c r="G1261" s="141">
        <v>4131</v>
      </c>
      <c r="H1261" s="141"/>
      <c r="I1261" s="141"/>
      <c r="J1261" s="120" t="s">
        <v>44</v>
      </c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1">
        <v>3000</v>
      </c>
      <c r="Y1261" s="121"/>
      <c r="Z1261" s="121"/>
      <c r="AA1261" s="121"/>
      <c r="AB1261" s="121"/>
      <c r="AC1261" s="122"/>
      <c r="AD1261" s="121">
        <v>2981.17</v>
      </c>
      <c r="AE1261" s="121"/>
      <c r="AF1261" s="121"/>
      <c r="AG1261" s="121"/>
      <c r="AH1261" s="121"/>
      <c r="AI1261" s="122"/>
      <c r="AJ1261" s="88">
        <f t="shared" si="51"/>
        <v>99.372333333333344</v>
      </c>
      <c r="AK1261" s="89"/>
    </row>
    <row r="1262" spans="1:37" ht="20.100000000000001" customHeight="1" x14ac:dyDescent="0.25">
      <c r="A1262" s="146"/>
      <c r="B1262" s="138"/>
      <c r="C1262" s="137">
        <v>490</v>
      </c>
      <c r="D1262" s="137"/>
      <c r="E1262" s="163"/>
      <c r="F1262" s="163"/>
      <c r="G1262" s="138">
        <v>4133</v>
      </c>
      <c r="H1262" s="138"/>
      <c r="I1262" s="138"/>
      <c r="J1262" s="222" t="s">
        <v>45</v>
      </c>
      <c r="K1262" s="222"/>
      <c r="L1262" s="222"/>
      <c r="M1262" s="222"/>
      <c r="N1262" s="222"/>
      <c r="O1262" s="222"/>
      <c r="P1262" s="222"/>
      <c r="Q1262" s="222"/>
      <c r="R1262" s="222"/>
      <c r="S1262" s="222"/>
      <c r="T1262" s="222"/>
      <c r="U1262" s="222"/>
      <c r="V1262" s="222"/>
      <c r="W1262" s="222"/>
      <c r="X1262" s="106">
        <v>18600</v>
      </c>
      <c r="Y1262" s="106"/>
      <c r="Z1262" s="106"/>
      <c r="AA1262" s="106"/>
      <c r="AB1262" s="106"/>
      <c r="AC1262" s="107"/>
      <c r="AD1262" s="106">
        <v>425.88</v>
      </c>
      <c r="AE1262" s="106"/>
      <c r="AF1262" s="106"/>
      <c r="AG1262" s="106"/>
      <c r="AH1262" s="106"/>
      <c r="AI1262" s="107"/>
      <c r="AJ1262" s="88">
        <f t="shared" si="51"/>
        <v>2.2896774193548386</v>
      </c>
      <c r="AK1262" s="89"/>
    </row>
    <row r="1263" spans="1:37" ht="20.100000000000001" customHeight="1" x14ac:dyDescent="0.25">
      <c r="A1263" s="142"/>
      <c r="B1263" s="143"/>
      <c r="C1263" s="147"/>
      <c r="D1263" s="147"/>
      <c r="E1263" s="101">
        <v>414</v>
      </c>
      <c r="F1263" s="101"/>
      <c r="G1263" s="103" t="s">
        <v>48</v>
      </c>
      <c r="H1263" s="103"/>
      <c r="I1263" s="103"/>
      <c r="J1263" s="103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  <c r="U1263" s="103"/>
      <c r="V1263" s="103"/>
      <c r="W1263" s="103"/>
      <c r="X1263" s="83">
        <f>SUM(X1264:X1268)</f>
        <v>51000</v>
      </c>
      <c r="Y1263" s="84"/>
      <c r="Z1263" s="84"/>
      <c r="AA1263" s="84"/>
      <c r="AB1263" s="84"/>
      <c r="AC1263" s="85"/>
      <c r="AD1263" s="83">
        <f>SUM(AD1264:AD1268)</f>
        <v>23469.81</v>
      </c>
      <c r="AE1263" s="84"/>
      <c r="AF1263" s="84"/>
      <c r="AG1263" s="84"/>
      <c r="AH1263" s="84"/>
      <c r="AI1263" s="85"/>
      <c r="AJ1263" s="86">
        <f t="shared" si="51"/>
        <v>46.019235294117649</v>
      </c>
      <c r="AK1263" s="87"/>
    </row>
    <row r="1264" spans="1:37" ht="20.100000000000001" customHeight="1" x14ac:dyDescent="0.25">
      <c r="A1264" s="144"/>
      <c r="B1264" s="141"/>
      <c r="C1264" s="140">
        <v>490</v>
      </c>
      <c r="D1264" s="140"/>
      <c r="E1264" s="162"/>
      <c r="F1264" s="162"/>
      <c r="G1264" s="141">
        <v>4141</v>
      </c>
      <c r="H1264" s="141"/>
      <c r="I1264" s="141"/>
      <c r="J1264" s="120" t="s">
        <v>49</v>
      </c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1">
        <v>2000</v>
      </c>
      <c r="Y1264" s="121"/>
      <c r="Z1264" s="121"/>
      <c r="AA1264" s="121"/>
      <c r="AB1264" s="121"/>
      <c r="AC1264" s="122"/>
      <c r="AD1264" s="121">
        <v>0</v>
      </c>
      <c r="AE1264" s="121"/>
      <c r="AF1264" s="121"/>
      <c r="AG1264" s="121"/>
      <c r="AH1264" s="121"/>
      <c r="AI1264" s="122"/>
      <c r="AJ1264" s="88">
        <f t="shared" si="51"/>
        <v>0</v>
      </c>
      <c r="AK1264" s="89"/>
    </row>
    <row r="1265" spans="1:37" ht="20.100000000000001" customHeight="1" x14ac:dyDescent="0.25">
      <c r="A1265" s="144"/>
      <c r="B1265" s="141"/>
      <c r="C1265" s="140">
        <v>460</v>
      </c>
      <c r="D1265" s="140"/>
      <c r="E1265" s="162"/>
      <c r="F1265" s="162"/>
      <c r="G1265" s="141">
        <v>4143</v>
      </c>
      <c r="H1265" s="141"/>
      <c r="I1265" s="141"/>
      <c r="J1265" s="120" t="s">
        <v>51</v>
      </c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1">
        <v>1000</v>
      </c>
      <c r="Y1265" s="121"/>
      <c r="Z1265" s="121"/>
      <c r="AA1265" s="121"/>
      <c r="AB1265" s="121"/>
      <c r="AC1265" s="122"/>
      <c r="AD1265" s="121">
        <v>584.67999999999995</v>
      </c>
      <c r="AE1265" s="121"/>
      <c r="AF1265" s="121"/>
      <c r="AG1265" s="121"/>
      <c r="AH1265" s="121"/>
      <c r="AI1265" s="122"/>
      <c r="AJ1265" s="88">
        <f t="shared" si="51"/>
        <v>58.467999999999996</v>
      </c>
      <c r="AK1265" s="89"/>
    </row>
    <row r="1266" spans="1:37" ht="20.100000000000001" customHeight="1" x14ac:dyDescent="0.25">
      <c r="A1266" s="144"/>
      <c r="B1266" s="141"/>
      <c r="C1266" s="140">
        <v>490</v>
      </c>
      <c r="D1266" s="140"/>
      <c r="E1266" s="162"/>
      <c r="F1266" s="162"/>
      <c r="G1266" s="141">
        <v>4147</v>
      </c>
      <c r="H1266" s="141"/>
      <c r="I1266" s="141"/>
      <c r="J1266" s="175" t="s">
        <v>93</v>
      </c>
      <c r="K1266" s="175"/>
      <c r="L1266" s="175"/>
      <c r="M1266" s="175"/>
      <c r="N1266" s="175"/>
      <c r="O1266" s="175"/>
      <c r="P1266" s="175"/>
      <c r="Q1266" s="175"/>
      <c r="R1266" s="175"/>
      <c r="S1266" s="175"/>
      <c r="T1266" s="175"/>
      <c r="U1266" s="175"/>
      <c r="V1266" s="175"/>
      <c r="W1266" s="175"/>
      <c r="X1266" s="121">
        <v>29000</v>
      </c>
      <c r="Y1266" s="121"/>
      <c r="Z1266" s="121"/>
      <c r="AA1266" s="121"/>
      <c r="AB1266" s="121"/>
      <c r="AC1266" s="122"/>
      <c r="AD1266" s="121">
        <v>13925.2</v>
      </c>
      <c r="AE1266" s="121"/>
      <c r="AF1266" s="121"/>
      <c r="AG1266" s="121"/>
      <c r="AH1266" s="121"/>
      <c r="AI1266" s="122"/>
      <c r="AJ1266" s="88">
        <f t="shared" si="51"/>
        <v>48.017931034482764</v>
      </c>
      <c r="AK1266" s="89"/>
    </row>
    <row r="1267" spans="1:37" ht="20.100000000000001" customHeight="1" x14ac:dyDescent="0.25">
      <c r="A1267" s="145"/>
      <c r="B1267" s="139"/>
      <c r="C1267" s="140">
        <v>490</v>
      </c>
      <c r="D1267" s="140"/>
      <c r="E1267" s="102"/>
      <c r="F1267" s="102"/>
      <c r="G1267" s="141">
        <v>4148</v>
      </c>
      <c r="H1267" s="141"/>
      <c r="I1267" s="141"/>
      <c r="J1267" s="120" t="s">
        <v>55</v>
      </c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1">
        <v>1000</v>
      </c>
      <c r="Y1267" s="121"/>
      <c r="Z1267" s="121"/>
      <c r="AA1267" s="121"/>
      <c r="AB1267" s="121"/>
      <c r="AC1267" s="122"/>
      <c r="AD1267" s="121">
        <v>0</v>
      </c>
      <c r="AE1267" s="121"/>
      <c r="AF1267" s="121"/>
      <c r="AG1267" s="121"/>
      <c r="AH1267" s="121"/>
      <c r="AI1267" s="122"/>
      <c r="AJ1267" s="88">
        <f t="shared" si="51"/>
        <v>0</v>
      </c>
      <c r="AK1267" s="89"/>
    </row>
    <row r="1268" spans="1:37" ht="20.100000000000001" customHeight="1" x14ac:dyDescent="0.25">
      <c r="A1268" s="146"/>
      <c r="B1268" s="138"/>
      <c r="C1268" s="137">
        <v>490</v>
      </c>
      <c r="D1268" s="137"/>
      <c r="E1268" s="163"/>
      <c r="F1268" s="163"/>
      <c r="G1268" s="138">
        <v>4149</v>
      </c>
      <c r="H1268" s="138"/>
      <c r="I1268" s="138"/>
      <c r="J1268" s="105" t="s">
        <v>56</v>
      </c>
      <c r="K1268" s="105"/>
      <c r="L1268" s="105"/>
      <c r="M1268" s="105"/>
      <c r="N1268" s="105"/>
      <c r="O1268" s="105"/>
      <c r="P1268" s="105"/>
      <c r="Q1268" s="105"/>
      <c r="R1268" s="105"/>
      <c r="S1268" s="105"/>
      <c r="T1268" s="105"/>
      <c r="U1268" s="105"/>
      <c r="V1268" s="105"/>
      <c r="W1268" s="105"/>
      <c r="X1268" s="106">
        <v>18000</v>
      </c>
      <c r="Y1268" s="106"/>
      <c r="Z1268" s="106"/>
      <c r="AA1268" s="106"/>
      <c r="AB1268" s="106"/>
      <c r="AC1268" s="107"/>
      <c r="AD1268" s="106">
        <v>8959.93</v>
      </c>
      <c r="AE1268" s="106"/>
      <c r="AF1268" s="106"/>
      <c r="AG1268" s="106"/>
      <c r="AH1268" s="106"/>
      <c r="AI1268" s="107"/>
      <c r="AJ1268" s="88">
        <f t="shared" si="51"/>
        <v>49.777388888888893</v>
      </c>
      <c r="AK1268" s="89"/>
    </row>
    <row r="1269" spans="1:37" ht="20.100000000000001" customHeight="1" x14ac:dyDescent="0.25">
      <c r="A1269" s="176"/>
      <c r="B1269" s="177"/>
      <c r="C1269" s="180"/>
      <c r="D1269" s="180"/>
      <c r="E1269" s="535">
        <v>415</v>
      </c>
      <c r="F1269" s="541"/>
      <c r="G1269" s="181" t="s">
        <v>57</v>
      </c>
      <c r="H1269" s="182"/>
      <c r="I1269" s="182"/>
      <c r="J1269" s="182"/>
      <c r="K1269" s="182"/>
      <c r="L1269" s="182"/>
      <c r="M1269" s="182"/>
      <c r="N1269" s="182"/>
      <c r="O1269" s="182"/>
      <c r="P1269" s="182"/>
      <c r="Q1269" s="182"/>
      <c r="R1269" s="182"/>
      <c r="S1269" s="182"/>
      <c r="T1269" s="182"/>
      <c r="U1269" s="182"/>
      <c r="V1269" s="182"/>
      <c r="W1269" s="183"/>
      <c r="X1269" s="184">
        <f>X1270+X1271</f>
        <v>610000</v>
      </c>
      <c r="Y1269" s="185"/>
      <c r="Z1269" s="185"/>
      <c r="AA1269" s="185"/>
      <c r="AB1269" s="185"/>
      <c r="AC1269" s="186"/>
      <c r="AD1269" s="184">
        <f>AD1270+AD1271</f>
        <v>608235.06999999995</v>
      </c>
      <c r="AE1269" s="185"/>
      <c r="AF1269" s="185"/>
      <c r="AG1269" s="185"/>
      <c r="AH1269" s="185"/>
      <c r="AI1269" s="186"/>
      <c r="AJ1269" s="86">
        <f t="shared" si="51"/>
        <v>99.710667213114746</v>
      </c>
      <c r="AK1269" s="87"/>
    </row>
    <row r="1270" spans="1:37" ht="20.100000000000001" customHeight="1" x14ac:dyDescent="0.25">
      <c r="A1270" s="178"/>
      <c r="B1270" s="179"/>
      <c r="C1270" s="290">
        <v>490</v>
      </c>
      <c r="D1270" s="290"/>
      <c r="E1270" s="542"/>
      <c r="F1270" s="543"/>
      <c r="G1270" s="179">
        <v>4151</v>
      </c>
      <c r="H1270" s="179"/>
      <c r="I1270" s="179"/>
      <c r="J1270" s="193" t="s">
        <v>121</v>
      </c>
      <c r="K1270" s="193"/>
      <c r="L1270" s="193"/>
      <c r="M1270" s="193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4">
        <v>600000</v>
      </c>
      <c r="Y1270" s="194"/>
      <c r="Z1270" s="194"/>
      <c r="AA1270" s="194"/>
      <c r="AB1270" s="194"/>
      <c r="AC1270" s="195"/>
      <c r="AD1270" s="194">
        <v>599630.84</v>
      </c>
      <c r="AE1270" s="194"/>
      <c r="AF1270" s="194"/>
      <c r="AG1270" s="194"/>
      <c r="AH1270" s="194"/>
      <c r="AI1270" s="195"/>
      <c r="AJ1270" s="88">
        <f t="shared" si="51"/>
        <v>99.938473333333334</v>
      </c>
      <c r="AK1270" s="89"/>
    </row>
    <row r="1271" spans="1:37" ht="20.100000000000001" customHeight="1" x14ac:dyDescent="0.25">
      <c r="A1271" s="479"/>
      <c r="B1271" s="393"/>
      <c r="C1271" s="290">
        <v>133</v>
      </c>
      <c r="D1271" s="290"/>
      <c r="E1271" s="544"/>
      <c r="F1271" s="545"/>
      <c r="G1271" s="179">
        <v>4153</v>
      </c>
      <c r="H1271" s="179"/>
      <c r="I1271" s="179"/>
      <c r="J1271" s="193" t="s">
        <v>59</v>
      </c>
      <c r="K1271" s="193"/>
      <c r="L1271" s="193"/>
      <c r="M1271" s="193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4">
        <v>10000</v>
      </c>
      <c r="Y1271" s="194"/>
      <c r="Z1271" s="194"/>
      <c r="AA1271" s="194"/>
      <c r="AB1271" s="194"/>
      <c r="AC1271" s="195"/>
      <c r="AD1271" s="194">
        <v>8604.23</v>
      </c>
      <c r="AE1271" s="194"/>
      <c r="AF1271" s="194"/>
      <c r="AG1271" s="194"/>
      <c r="AH1271" s="194"/>
      <c r="AI1271" s="195"/>
      <c r="AJ1271" s="88">
        <f>AD1271/X1271*100</f>
        <v>86.042299999999997</v>
      </c>
      <c r="AK1271" s="89"/>
    </row>
    <row r="1272" spans="1:37" ht="20.100000000000001" customHeight="1" x14ac:dyDescent="0.25">
      <c r="A1272" s="176"/>
      <c r="B1272" s="177"/>
      <c r="C1272" s="180"/>
      <c r="D1272" s="180"/>
      <c r="E1272" s="474">
        <v>418</v>
      </c>
      <c r="F1272" s="474"/>
      <c r="G1272" s="181" t="s">
        <v>160</v>
      </c>
      <c r="H1272" s="182"/>
      <c r="I1272" s="182"/>
      <c r="J1272" s="182"/>
      <c r="K1272" s="182"/>
      <c r="L1272" s="182"/>
      <c r="M1272" s="182"/>
      <c r="N1272" s="182"/>
      <c r="O1272" s="182"/>
      <c r="P1272" s="182"/>
      <c r="Q1272" s="182"/>
      <c r="R1272" s="182"/>
      <c r="S1272" s="182"/>
      <c r="T1272" s="182"/>
      <c r="U1272" s="182"/>
      <c r="V1272" s="182"/>
      <c r="W1272" s="183"/>
      <c r="X1272" s="184">
        <f>SUM(X1273:AC1273)</f>
        <v>138000</v>
      </c>
      <c r="Y1272" s="185"/>
      <c r="Z1272" s="185"/>
      <c r="AA1272" s="185"/>
      <c r="AB1272" s="185"/>
      <c r="AC1272" s="186"/>
      <c r="AD1272" s="184">
        <f>SUM(AD1273:AI1273)</f>
        <v>130456.56</v>
      </c>
      <c r="AE1272" s="185"/>
      <c r="AF1272" s="185"/>
      <c r="AG1272" s="185"/>
      <c r="AH1272" s="185"/>
      <c r="AI1272" s="186"/>
      <c r="AJ1272" s="86">
        <f t="shared" si="51"/>
        <v>94.533739130434782</v>
      </c>
      <c r="AK1272" s="87"/>
    </row>
    <row r="1273" spans="1:37" ht="39.950000000000003" customHeight="1" x14ac:dyDescent="0.25">
      <c r="A1273" s="480"/>
      <c r="B1273" s="481"/>
      <c r="C1273" s="658">
        <v>490</v>
      </c>
      <c r="D1273" s="658"/>
      <c r="E1273" s="482"/>
      <c r="F1273" s="482"/>
      <c r="G1273" s="481">
        <v>4181</v>
      </c>
      <c r="H1273" s="481"/>
      <c r="I1273" s="481"/>
      <c r="J1273" s="659" t="s">
        <v>161</v>
      </c>
      <c r="K1273" s="659"/>
      <c r="L1273" s="659"/>
      <c r="M1273" s="659"/>
      <c r="N1273" s="659"/>
      <c r="O1273" s="659"/>
      <c r="P1273" s="659"/>
      <c r="Q1273" s="659"/>
      <c r="R1273" s="659"/>
      <c r="S1273" s="659"/>
      <c r="T1273" s="659"/>
      <c r="U1273" s="659"/>
      <c r="V1273" s="659"/>
      <c r="W1273" s="659"/>
      <c r="X1273" s="638">
        <v>138000</v>
      </c>
      <c r="Y1273" s="638"/>
      <c r="Z1273" s="638"/>
      <c r="AA1273" s="638"/>
      <c r="AB1273" s="638"/>
      <c r="AC1273" s="639"/>
      <c r="AD1273" s="638">
        <v>130456.56</v>
      </c>
      <c r="AE1273" s="638"/>
      <c r="AF1273" s="638"/>
      <c r="AG1273" s="638"/>
      <c r="AH1273" s="638"/>
      <c r="AI1273" s="639"/>
      <c r="AJ1273" s="233">
        <f t="shared" si="51"/>
        <v>94.533739130434782</v>
      </c>
      <c r="AK1273" s="234"/>
    </row>
    <row r="1274" spans="1:37" ht="20.100000000000001" customHeight="1" x14ac:dyDescent="0.25">
      <c r="A1274" s="171"/>
      <c r="B1274" s="172"/>
      <c r="C1274" s="209"/>
      <c r="D1274" s="210"/>
      <c r="E1274" s="214">
        <v>419</v>
      </c>
      <c r="F1274" s="215"/>
      <c r="G1274" s="236" t="s">
        <v>65</v>
      </c>
      <c r="H1274" s="237"/>
      <c r="I1274" s="237"/>
      <c r="J1274" s="237"/>
      <c r="K1274" s="237"/>
      <c r="L1274" s="237"/>
      <c r="M1274" s="237"/>
      <c r="N1274" s="237"/>
      <c r="O1274" s="237"/>
      <c r="P1274" s="237"/>
      <c r="Q1274" s="237"/>
      <c r="R1274" s="237"/>
      <c r="S1274" s="237"/>
      <c r="T1274" s="237"/>
      <c r="U1274" s="237"/>
      <c r="V1274" s="237"/>
      <c r="W1274" s="238"/>
      <c r="X1274" s="83">
        <f>X1275+X1276</f>
        <v>22300</v>
      </c>
      <c r="Y1274" s="84"/>
      <c r="Z1274" s="84"/>
      <c r="AA1274" s="84"/>
      <c r="AB1274" s="84"/>
      <c r="AC1274" s="85"/>
      <c r="AD1274" s="83">
        <f>AD1275+AD1276</f>
        <v>20001.95</v>
      </c>
      <c r="AE1274" s="84"/>
      <c r="AF1274" s="84"/>
      <c r="AG1274" s="84"/>
      <c r="AH1274" s="84"/>
      <c r="AI1274" s="85"/>
      <c r="AJ1274" s="310">
        <f t="shared" si="51"/>
        <v>89.694843049327361</v>
      </c>
      <c r="AK1274" s="311"/>
    </row>
    <row r="1275" spans="1:37" ht="20.100000000000001" customHeight="1" x14ac:dyDescent="0.25">
      <c r="A1275" s="218"/>
      <c r="B1275" s="219"/>
      <c r="C1275" s="92">
        <v>860</v>
      </c>
      <c r="D1275" s="93"/>
      <c r="E1275" s="220"/>
      <c r="F1275" s="221"/>
      <c r="G1275" s="229">
        <v>4191</v>
      </c>
      <c r="H1275" s="230"/>
      <c r="I1275" s="231"/>
      <c r="J1275" s="94" t="s">
        <v>154</v>
      </c>
      <c r="K1275" s="95"/>
      <c r="L1275" s="95"/>
      <c r="M1275" s="95"/>
      <c r="N1275" s="95"/>
      <c r="O1275" s="95"/>
      <c r="P1275" s="95"/>
      <c r="Q1275" s="95"/>
      <c r="R1275" s="95"/>
      <c r="S1275" s="95"/>
      <c r="T1275" s="95"/>
      <c r="U1275" s="95"/>
      <c r="V1275" s="95"/>
      <c r="W1275" s="96"/>
      <c r="X1275" s="97">
        <v>12300</v>
      </c>
      <c r="Y1275" s="98"/>
      <c r="Z1275" s="98"/>
      <c r="AA1275" s="98"/>
      <c r="AB1275" s="98"/>
      <c r="AC1275" s="99"/>
      <c r="AD1275" s="100">
        <v>11751.95</v>
      </c>
      <c r="AE1275" s="98"/>
      <c r="AF1275" s="98"/>
      <c r="AG1275" s="98"/>
      <c r="AH1275" s="98"/>
      <c r="AI1275" s="99"/>
      <c r="AJ1275" s="88">
        <f t="shared" si="51"/>
        <v>95.544308943089433</v>
      </c>
      <c r="AK1275" s="89"/>
    </row>
    <row r="1276" spans="1:37" ht="20.100000000000001" customHeight="1" x14ac:dyDescent="0.25">
      <c r="A1276" s="173"/>
      <c r="B1276" s="174"/>
      <c r="C1276" s="104">
        <v>133</v>
      </c>
      <c r="D1276" s="104"/>
      <c r="E1276" s="216"/>
      <c r="F1276" s="217"/>
      <c r="G1276" s="139">
        <v>4193</v>
      </c>
      <c r="H1276" s="139"/>
      <c r="I1276" s="139"/>
      <c r="J1276" s="120" t="s">
        <v>66</v>
      </c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90">
        <v>10000</v>
      </c>
      <c r="Y1276" s="90"/>
      <c r="Z1276" s="90"/>
      <c r="AA1276" s="90"/>
      <c r="AB1276" s="90"/>
      <c r="AC1276" s="91"/>
      <c r="AD1276" s="90">
        <v>8250</v>
      </c>
      <c r="AE1276" s="90"/>
      <c r="AF1276" s="90"/>
      <c r="AG1276" s="90"/>
      <c r="AH1276" s="90"/>
      <c r="AI1276" s="91"/>
      <c r="AJ1276" s="88">
        <f>AD1276/X1276*100</f>
        <v>82.5</v>
      </c>
      <c r="AK1276" s="89"/>
    </row>
    <row r="1277" spans="1:37" ht="20.100000000000001" customHeight="1" x14ac:dyDescent="0.25">
      <c r="A1277" s="200">
        <v>24</v>
      </c>
      <c r="B1277" s="201"/>
      <c r="C1277" s="204" t="s">
        <v>94</v>
      </c>
      <c r="D1277" s="204"/>
      <c r="E1277" s="204"/>
      <c r="F1277" s="204"/>
      <c r="G1277" s="204"/>
      <c r="H1277" s="204"/>
      <c r="I1277" s="204"/>
      <c r="J1277" s="204"/>
      <c r="K1277" s="204"/>
      <c r="L1277" s="204"/>
      <c r="M1277" s="204"/>
      <c r="N1277" s="204"/>
      <c r="O1277" s="204"/>
      <c r="P1277" s="204"/>
      <c r="Q1277" s="204"/>
      <c r="R1277" s="204"/>
      <c r="S1277" s="204"/>
      <c r="T1277" s="204"/>
      <c r="U1277" s="204"/>
      <c r="V1277" s="204"/>
      <c r="W1277" s="204"/>
      <c r="X1277" s="148">
        <f>X1252+X1258+X1260+X1263+X1269+X1272+X1274</f>
        <v>1103200</v>
      </c>
      <c r="Y1277" s="149"/>
      <c r="Z1277" s="149"/>
      <c r="AA1277" s="149"/>
      <c r="AB1277" s="149"/>
      <c r="AC1277" s="150"/>
      <c r="AD1277" s="148">
        <f>AD1252+AD1258+AD1260+AD1263+AD1269+AD1272+AD1274</f>
        <v>998724.98</v>
      </c>
      <c r="AE1277" s="149"/>
      <c r="AF1277" s="149"/>
      <c r="AG1277" s="149"/>
      <c r="AH1277" s="149"/>
      <c r="AI1277" s="150"/>
      <c r="AJ1277" s="154">
        <f>AD1277/X1277*100</f>
        <v>90.529820522117475</v>
      </c>
      <c r="AK1277" s="155"/>
    </row>
    <row r="1278" spans="1:37" ht="20.100000000000001" customHeight="1" x14ac:dyDescent="0.25">
      <c r="A1278" s="202"/>
      <c r="B1278" s="203"/>
      <c r="C1278" s="205"/>
      <c r="D1278" s="205"/>
      <c r="E1278" s="205"/>
      <c r="F1278" s="205"/>
      <c r="G1278" s="205"/>
      <c r="H1278" s="205"/>
      <c r="I1278" s="205"/>
      <c r="J1278" s="205"/>
      <c r="K1278" s="205"/>
      <c r="L1278" s="205"/>
      <c r="M1278" s="205"/>
      <c r="N1278" s="205"/>
      <c r="O1278" s="205"/>
      <c r="P1278" s="205"/>
      <c r="Q1278" s="205"/>
      <c r="R1278" s="205"/>
      <c r="S1278" s="205"/>
      <c r="T1278" s="205"/>
      <c r="U1278" s="205"/>
      <c r="V1278" s="205"/>
      <c r="W1278" s="205"/>
      <c r="X1278" s="151"/>
      <c r="Y1278" s="152"/>
      <c r="Z1278" s="152"/>
      <c r="AA1278" s="152"/>
      <c r="AB1278" s="152"/>
      <c r="AC1278" s="153"/>
      <c r="AD1278" s="151"/>
      <c r="AE1278" s="152"/>
      <c r="AF1278" s="152"/>
      <c r="AG1278" s="152"/>
      <c r="AH1278" s="152"/>
      <c r="AI1278" s="153"/>
      <c r="AJ1278" s="156" t="e">
        <f>AD1278/X1278*100</f>
        <v>#DIV/0!</v>
      </c>
      <c r="AK1278" s="157"/>
    </row>
    <row r="1279" spans="1:37" ht="20.100000000000001" customHeight="1" x14ac:dyDescent="0.25"/>
    <row r="1280" spans="1:37" ht="20.100000000000001" customHeight="1" x14ac:dyDescent="0.25"/>
    <row r="1281" spans="1:37" ht="20.100000000000001" customHeight="1" x14ac:dyDescent="0.25"/>
    <row r="1282" spans="1:37" ht="20.100000000000001" customHeight="1" x14ac:dyDescent="0.25"/>
    <row r="1283" spans="1:37" ht="20.100000000000001" customHeight="1" x14ac:dyDescent="0.25"/>
    <row r="1284" spans="1:37" ht="20.100000000000001" customHeight="1" x14ac:dyDescent="0.25"/>
    <row r="1285" spans="1:37" ht="20.100000000000001" customHeight="1" x14ac:dyDescent="0.25"/>
    <row r="1286" spans="1:37" ht="20.100000000000001" customHeight="1" x14ac:dyDescent="0.25"/>
    <row r="1287" spans="1:37" ht="20.100000000000001" customHeight="1" x14ac:dyDescent="0.25"/>
    <row r="1288" spans="1:37" ht="20.100000000000001" customHeight="1" x14ac:dyDescent="0.25"/>
    <row r="1289" spans="1:37" ht="20.100000000000001" customHeight="1" x14ac:dyDescent="0.25"/>
    <row r="1290" spans="1:37" ht="20.100000000000001" customHeight="1" x14ac:dyDescent="0.25"/>
    <row r="1291" spans="1:37" ht="20.100000000000001" customHeight="1" x14ac:dyDescent="0.25"/>
    <row r="1292" spans="1:37" ht="20.100000000000001" customHeight="1" x14ac:dyDescent="0.25"/>
    <row r="1293" spans="1:37" ht="20.100000000000001" customHeight="1" x14ac:dyDescent="0.25">
      <c r="A1293" s="196" t="s">
        <v>89</v>
      </c>
      <c r="B1293" s="197"/>
      <c r="C1293" s="197" t="s">
        <v>90</v>
      </c>
      <c r="D1293" s="197"/>
      <c r="E1293" s="164" t="s">
        <v>91</v>
      </c>
      <c r="F1293" s="164"/>
      <c r="G1293" s="197" t="s">
        <v>91</v>
      </c>
      <c r="H1293" s="197"/>
      <c r="I1293" s="197" t="s">
        <v>92</v>
      </c>
      <c r="J1293" s="197"/>
      <c r="K1293" s="197"/>
      <c r="L1293" s="197"/>
      <c r="M1293" s="197"/>
      <c r="N1293" s="197"/>
      <c r="O1293" s="197"/>
      <c r="P1293" s="197"/>
      <c r="Q1293" s="197"/>
      <c r="R1293" s="197"/>
      <c r="S1293" s="197"/>
      <c r="T1293" s="197"/>
      <c r="U1293" s="197"/>
      <c r="V1293" s="197"/>
      <c r="W1293" s="197"/>
      <c r="X1293" s="197" t="s">
        <v>201</v>
      </c>
      <c r="Y1293" s="197"/>
      <c r="Z1293" s="197"/>
      <c r="AA1293" s="197"/>
      <c r="AB1293" s="197"/>
      <c r="AC1293" s="206"/>
      <c r="AD1293" s="197" t="s">
        <v>200</v>
      </c>
      <c r="AE1293" s="197"/>
      <c r="AF1293" s="197"/>
      <c r="AG1293" s="197"/>
      <c r="AH1293" s="197"/>
      <c r="AI1293" s="206"/>
      <c r="AJ1293" s="158" t="s">
        <v>122</v>
      </c>
      <c r="AK1293" s="159"/>
    </row>
    <row r="1294" spans="1:37" ht="20.100000000000001" customHeight="1" x14ac:dyDescent="0.25">
      <c r="A1294" s="198"/>
      <c r="B1294" s="199"/>
      <c r="C1294" s="199"/>
      <c r="D1294" s="199"/>
      <c r="E1294" s="165"/>
      <c r="F1294" s="165"/>
      <c r="G1294" s="199"/>
      <c r="H1294" s="199"/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  <c r="T1294" s="199"/>
      <c r="U1294" s="199"/>
      <c r="V1294" s="199"/>
      <c r="W1294" s="199"/>
      <c r="X1294" s="199"/>
      <c r="Y1294" s="199"/>
      <c r="Z1294" s="199"/>
      <c r="AA1294" s="199"/>
      <c r="AB1294" s="199"/>
      <c r="AC1294" s="207"/>
      <c r="AD1294" s="199"/>
      <c r="AE1294" s="199"/>
      <c r="AF1294" s="199"/>
      <c r="AG1294" s="199"/>
      <c r="AH1294" s="199"/>
      <c r="AI1294" s="207"/>
      <c r="AJ1294" s="160"/>
      <c r="AK1294" s="161"/>
    </row>
    <row r="1295" spans="1:37" ht="20.100000000000001" customHeight="1" x14ac:dyDescent="0.25">
      <c r="A1295" s="166">
        <v>25</v>
      </c>
      <c r="B1295" s="167"/>
      <c r="C1295" s="187" t="s">
        <v>168</v>
      </c>
      <c r="D1295" s="188"/>
      <c r="E1295" s="188"/>
      <c r="F1295" s="188"/>
      <c r="G1295" s="188"/>
      <c r="H1295" s="188"/>
      <c r="I1295" s="188"/>
      <c r="J1295" s="188"/>
      <c r="K1295" s="188"/>
      <c r="L1295" s="188"/>
      <c r="M1295" s="188"/>
      <c r="N1295" s="188"/>
      <c r="O1295" s="188"/>
      <c r="P1295" s="188"/>
      <c r="Q1295" s="188"/>
      <c r="R1295" s="188"/>
      <c r="S1295" s="188"/>
      <c r="T1295" s="188"/>
      <c r="U1295" s="188"/>
      <c r="V1295" s="188"/>
      <c r="W1295" s="188"/>
      <c r="X1295" s="188"/>
      <c r="Y1295" s="188"/>
      <c r="Z1295" s="188"/>
      <c r="AA1295" s="188"/>
      <c r="AB1295" s="188"/>
      <c r="AC1295" s="188"/>
      <c r="AD1295" s="188"/>
      <c r="AE1295" s="188"/>
      <c r="AF1295" s="188"/>
      <c r="AG1295" s="188"/>
      <c r="AH1295" s="188"/>
      <c r="AI1295" s="188"/>
      <c r="AJ1295" s="188"/>
      <c r="AK1295" s="189"/>
    </row>
    <row r="1296" spans="1:37" ht="20.100000000000001" customHeight="1" x14ac:dyDescent="0.25">
      <c r="A1296" s="168"/>
      <c r="B1296" s="169"/>
      <c r="C1296" s="190"/>
      <c r="D1296" s="191"/>
      <c r="E1296" s="191"/>
      <c r="F1296" s="191"/>
      <c r="G1296" s="191"/>
      <c r="H1296" s="191"/>
      <c r="I1296" s="191"/>
      <c r="J1296" s="191"/>
      <c r="K1296" s="191"/>
      <c r="L1296" s="191"/>
      <c r="M1296" s="191"/>
      <c r="N1296" s="191"/>
      <c r="O1296" s="191"/>
      <c r="P1296" s="191"/>
      <c r="Q1296" s="191"/>
      <c r="R1296" s="191"/>
      <c r="S1296" s="191"/>
      <c r="T1296" s="191"/>
      <c r="U1296" s="191"/>
      <c r="V1296" s="191"/>
      <c r="W1296" s="191"/>
      <c r="X1296" s="191"/>
      <c r="Y1296" s="191"/>
      <c r="Z1296" s="191"/>
      <c r="AA1296" s="191"/>
      <c r="AB1296" s="191"/>
      <c r="AC1296" s="191"/>
      <c r="AD1296" s="191"/>
      <c r="AE1296" s="191"/>
      <c r="AF1296" s="191"/>
      <c r="AG1296" s="191"/>
      <c r="AH1296" s="191"/>
      <c r="AI1296" s="191"/>
      <c r="AJ1296" s="191"/>
      <c r="AK1296" s="192"/>
    </row>
    <row r="1297" spans="1:37" ht="20.100000000000001" customHeight="1" x14ac:dyDescent="0.25">
      <c r="A1297" s="142"/>
      <c r="B1297" s="143"/>
      <c r="C1297" s="147"/>
      <c r="D1297" s="147"/>
      <c r="E1297" s="101">
        <v>411</v>
      </c>
      <c r="F1297" s="101"/>
      <c r="G1297" s="170" t="s">
        <v>32</v>
      </c>
      <c r="H1297" s="170"/>
      <c r="I1297" s="170"/>
      <c r="J1297" s="170"/>
      <c r="K1297" s="170"/>
      <c r="L1297" s="170"/>
      <c r="M1297" s="170"/>
      <c r="N1297" s="170"/>
      <c r="O1297" s="170"/>
      <c r="P1297" s="170"/>
      <c r="Q1297" s="170"/>
      <c r="R1297" s="170"/>
      <c r="S1297" s="170"/>
      <c r="T1297" s="170"/>
      <c r="U1297" s="170"/>
      <c r="V1297" s="170"/>
      <c r="W1297" s="170"/>
      <c r="X1297" s="83">
        <f>SUM(X1298:X1302)</f>
        <v>710100</v>
      </c>
      <c r="Y1297" s="84"/>
      <c r="Z1297" s="84"/>
      <c r="AA1297" s="84"/>
      <c r="AB1297" s="84"/>
      <c r="AC1297" s="85"/>
      <c r="AD1297" s="83">
        <f>SUM(AD1298:AD1302)</f>
        <v>708628.04</v>
      </c>
      <c r="AE1297" s="84"/>
      <c r="AF1297" s="84"/>
      <c r="AG1297" s="84"/>
      <c r="AH1297" s="84"/>
      <c r="AI1297" s="85"/>
      <c r="AJ1297" s="86">
        <f t="shared" ref="AJ1297:AJ1312" si="52">AD1297/X1297*100</f>
        <v>99.79271088579074</v>
      </c>
      <c r="AK1297" s="87"/>
    </row>
    <row r="1298" spans="1:37" ht="20.100000000000001" customHeight="1" x14ac:dyDescent="0.25">
      <c r="A1298" s="144"/>
      <c r="B1298" s="141"/>
      <c r="C1298" s="140">
        <v>490</v>
      </c>
      <c r="D1298" s="140"/>
      <c r="E1298" s="162"/>
      <c r="F1298" s="162"/>
      <c r="G1298" s="141">
        <v>4111</v>
      </c>
      <c r="H1298" s="141"/>
      <c r="I1298" s="141"/>
      <c r="J1298" s="120" t="s">
        <v>33</v>
      </c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1">
        <v>435800</v>
      </c>
      <c r="Y1298" s="121"/>
      <c r="Z1298" s="121"/>
      <c r="AA1298" s="121"/>
      <c r="AB1298" s="121"/>
      <c r="AC1298" s="122"/>
      <c r="AD1298" s="121">
        <v>435780.89</v>
      </c>
      <c r="AE1298" s="121"/>
      <c r="AF1298" s="121"/>
      <c r="AG1298" s="121"/>
      <c r="AH1298" s="121"/>
      <c r="AI1298" s="122"/>
      <c r="AJ1298" s="88">
        <f t="shared" si="52"/>
        <v>99.99561496099129</v>
      </c>
      <c r="AK1298" s="89"/>
    </row>
    <row r="1299" spans="1:37" ht="20.100000000000001" customHeight="1" x14ac:dyDescent="0.25">
      <c r="A1299" s="144"/>
      <c r="B1299" s="141"/>
      <c r="C1299" s="140">
        <v>490</v>
      </c>
      <c r="D1299" s="140"/>
      <c r="E1299" s="162"/>
      <c r="F1299" s="162"/>
      <c r="G1299" s="141">
        <v>4112</v>
      </c>
      <c r="H1299" s="141"/>
      <c r="I1299" s="141"/>
      <c r="J1299" s="208" t="s">
        <v>34</v>
      </c>
      <c r="K1299" s="208"/>
      <c r="L1299" s="208"/>
      <c r="M1299" s="208"/>
      <c r="N1299" s="208"/>
      <c r="O1299" s="208"/>
      <c r="P1299" s="208"/>
      <c r="Q1299" s="208"/>
      <c r="R1299" s="208"/>
      <c r="S1299" s="208"/>
      <c r="T1299" s="208"/>
      <c r="U1299" s="208"/>
      <c r="V1299" s="208"/>
      <c r="W1299" s="208"/>
      <c r="X1299" s="121">
        <v>57500</v>
      </c>
      <c r="Y1299" s="121"/>
      <c r="Z1299" s="121"/>
      <c r="AA1299" s="121"/>
      <c r="AB1299" s="121"/>
      <c r="AC1299" s="122"/>
      <c r="AD1299" s="121">
        <v>57118.79</v>
      </c>
      <c r="AE1299" s="121"/>
      <c r="AF1299" s="121"/>
      <c r="AG1299" s="121"/>
      <c r="AH1299" s="121"/>
      <c r="AI1299" s="122"/>
      <c r="AJ1299" s="88">
        <f t="shared" si="52"/>
        <v>99.337026086956527</v>
      </c>
      <c r="AK1299" s="89"/>
    </row>
    <row r="1300" spans="1:37" ht="20.100000000000001" customHeight="1" x14ac:dyDescent="0.25">
      <c r="A1300" s="144"/>
      <c r="B1300" s="141"/>
      <c r="C1300" s="140">
        <v>490</v>
      </c>
      <c r="D1300" s="140"/>
      <c r="E1300" s="162"/>
      <c r="F1300" s="162"/>
      <c r="G1300" s="141">
        <v>4113</v>
      </c>
      <c r="H1300" s="141"/>
      <c r="I1300" s="141"/>
      <c r="J1300" s="120" t="s">
        <v>35</v>
      </c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1">
        <v>147900</v>
      </c>
      <c r="Y1300" s="121"/>
      <c r="Z1300" s="121"/>
      <c r="AA1300" s="121"/>
      <c r="AB1300" s="121"/>
      <c r="AC1300" s="122"/>
      <c r="AD1300" s="121">
        <v>147857.66</v>
      </c>
      <c r="AE1300" s="121"/>
      <c r="AF1300" s="121"/>
      <c r="AG1300" s="121"/>
      <c r="AH1300" s="121"/>
      <c r="AI1300" s="122"/>
      <c r="AJ1300" s="88">
        <f t="shared" si="52"/>
        <v>99.971372549019605</v>
      </c>
      <c r="AK1300" s="89"/>
    </row>
    <row r="1301" spans="1:37" ht="20.100000000000001" customHeight="1" x14ac:dyDescent="0.25">
      <c r="A1301" s="144"/>
      <c r="B1301" s="141"/>
      <c r="C1301" s="140">
        <v>490</v>
      </c>
      <c r="D1301" s="140"/>
      <c r="E1301" s="162"/>
      <c r="F1301" s="162"/>
      <c r="G1301" s="141">
        <v>4114</v>
      </c>
      <c r="H1301" s="141"/>
      <c r="I1301" s="141"/>
      <c r="J1301" s="120" t="s">
        <v>36</v>
      </c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1">
        <v>60200</v>
      </c>
      <c r="Y1301" s="121"/>
      <c r="Z1301" s="121"/>
      <c r="AA1301" s="121"/>
      <c r="AB1301" s="121"/>
      <c r="AC1301" s="122"/>
      <c r="AD1301" s="121">
        <v>59256.43</v>
      </c>
      <c r="AE1301" s="121"/>
      <c r="AF1301" s="121"/>
      <c r="AG1301" s="121"/>
      <c r="AH1301" s="121"/>
      <c r="AI1301" s="122"/>
      <c r="AJ1301" s="88">
        <f t="shared" si="52"/>
        <v>98.432607973421923</v>
      </c>
      <c r="AK1301" s="89"/>
    </row>
    <row r="1302" spans="1:37" ht="20.100000000000001" customHeight="1" x14ac:dyDescent="0.25">
      <c r="A1302" s="146"/>
      <c r="B1302" s="138"/>
      <c r="C1302" s="137">
        <v>490</v>
      </c>
      <c r="D1302" s="137"/>
      <c r="E1302" s="163"/>
      <c r="F1302" s="163"/>
      <c r="G1302" s="138">
        <v>4115</v>
      </c>
      <c r="H1302" s="138"/>
      <c r="I1302" s="138"/>
      <c r="J1302" s="105" t="s">
        <v>37</v>
      </c>
      <c r="K1302" s="105"/>
      <c r="L1302" s="105"/>
      <c r="M1302" s="105"/>
      <c r="N1302" s="105"/>
      <c r="O1302" s="105"/>
      <c r="P1302" s="105"/>
      <c r="Q1302" s="105"/>
      <c r="R1302" s="105"/>
      <c r="S1302" s="105"/>
      <c r="T1302" s="105"/>
      <c r="U1302" s="105"/>
      <c r="V1302" s="105"/>
      <c r="W1302" s="105"/>
      <c r="X1302" s="106">
        <v>8700</v>
      </c>
      <c r="Y1302" s="106"/>
      <c r="Z1302" s="106"/>
      <c r="AA1302" s="106"/>
      <c r="AB1302" s="106"/>
      <c r="AC1302" s="107"/>
      <c r="AD1302" s="106">
        <v>8614.27</v>
      </c>
      <c r="AE1302" s="106"/>
      <c r="AF1302" s="106"/>
      <c r="AG1302" s="106"/>
      <c r="AH1302" s="106"/>
      <c r="AI1302" s="107"/>
      <c r="AJ1302" s="88">
        <f t="shared" si="52"/>
        <v>99.014597701149427</v>
      </c>
      <c r="AK1302" s="89"/>
    </row>
    <row r="1303" spans="1:37" ht="20.100000000000001" customHeight="1" x14ac:dyDescent="0.25">
      <c r="A1303" s="142"/>
      <c r="B1303" s="143"/>
      <c r="C1303" s="147"/>
      <c r="D1303" s="147"/>
      <c r="E1303" s="101">
        <v>412</v>
      </c>
      <c r="F1303" s="101"/>
      <c r="G1303" s="103" t="s">
        <v>38</v>
      </c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  <c r="U1303" s="103"/>
      <c r="V1303" s="103"/>
      <c r="W1303" s="103"/>
      <c r="X1303" s="83">
        <f>SUM(X1304:X1304)</f>
        <v>26100</v>
      </c>
      <c r="Y1303" s="84"/>
      <c r="Z1303" s="84"/>
      <c r="AA1303" s="84"/>
      <c r="AB1303" s="84"/>
      <c r="AC1303" s="85"/>
      <c r="AD1303" s="83">
        <f>SUM(AD1304:AD1304)</f>
        <v>23992.51</v>
      </c>
      <c r="AE1303" s="84"/>
      <c r="AF1303" s="84"/>
      <c r="AG1303" s="84"/>
      <c r="AH1303" s="84"/>
      <c r="AI1303" s="85"/>
      <c r="AJ1303" s="86">
        <f t="shared" si="52"/>
        <v>91.925325670498083</v>
      </c>
      <c r="AK1303" s="87"/>
    </row>
    <row r="1304" spans="1:37" ht="20.100000000000001" customHeight="1" x14ac:dyDescent="0.25">
      <c r="A1304" s="144"/>
      <c r="B1304" s="141"/>
      <c r="C1304" s="140">
        <v>490</v>
      </c>
      <c r="D1304" s="140"/>
      <c r="E1304" s="162"/>
      <c r="F1304" s="162"/>
      <c r="G1304" s="141">
        <v>4123</v>
      </c>
      <c r="H1304" s="141"/>
      <c r="I1304" s="141"/>
      <c r="J1304" s="120" t="s">
        <v>39</v>
      </c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1">
        <v>26100</v>
      </c>
      <c r="Y1304" s="121"/>
      <c r="Z1304" s="121"/>
      <c r="AA1304" s="121"/>
      <c r="AB1304" s="121"/>
      <c r="AC1304" s="122"/>
      <c r="AD1304" s="121">
        <v>23992.51</v>
      </c>
      <c r="AE1304" s="121"/>
      <c r="AF1304" s="121"/>
      <c r="AG1304" s="121"/>
      <c r="AH1304" s="121"/>
      <c r="AI1304" s="122"/>
      <c r="AJ1304" s="88">
        <f t="shared" si="52"/>
        <v>91.925325670498083</v>
      </c>
      <c r="AK1304" s="89"/>
    </row>
    <row r="1305" spans="1:37" ht="20.100000000000001" customHeight="1" x14ac:dyDescent="0.25">
      <c r="A1305" s="142"/>
      <c r="B1305" s="143"/>
      <c r="C1305" s="147"/>
      <c r="D1305" s="147"/>
      <c r="E1305" s="101">
        <v>413</v>
      </c>
      <c r="F1305" s="101"/>
      <c r="G1305" s="103" t="s">
        <v>43</v>
      </c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  <c r="U1305" s="103"/>
      <c r="V1305" s="103"/>
      <c r="W1305" s="103"/>
      <c r="X1305" s="83">
        <f>SUM(X1306:X1307)</f>
        <v>26600</v>
      </c>
      <c r="Y1305" s="84"/>
      <c r="Z1305" s="84"/>
      <c r="AA1305" s="84"/>
      <c r="AB1305" s="84"/>
      <c r="AC1305" s="85"/>
      <c r="AD1305" s="83">
        <f>SUM(AD1306:AD1307)</f>
        <v>18664.18</v>
      </c>
      <c r="AE1305" s="84"/>
      <c r="AF1305" s="84"/>
      <c r="AG1305" s="84"/>
      <c r="AH1305" s="84"/>
      <c r="AI1305" s="85"/>
      <c r="AJ1305" s="86">
        <f t="shared" si="52"/>
        <v>70.16609022556392</v>
      </c>
      <c r="AK1305" s="87"/>
    </row>
    <row r="1306" spans="1:37" ht="20.100000000000001" customHeight="1" x14ac:dyDescent="0.25">
      <c r="A1306" s="144"/>
      <c r="B1306" s="141"/>
      <c r="C1306" s="140">
        <v>490</v>
      </c>
      <c r="D1306" s="140"/>
      <c r="E1306" s="162"/>
      <c r="F1306" s="162"/>
      <c r="G1306" s="141">
        <v>4131</v>
      </c>
      <c r="H1306" s="141"/>
      <c r="I1306" s="141"/>
      <c r="J1306" s="120" t="s">
        <v>44</v>
      </c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1">
        <v>17100</v>
      </c>
      <c r="Y1306" s="121"/>
      <c r="Z1306" s="121"/>
      <c r="AA1306" s="121"/>
      <c r="AB1306" s="121"/>
      <c r="AC1306" s="122"/>
      <c r="AD1306" s="121">
        <v>13288.66</v>
      </c>
      <c r="AE1306" s="121"/>
      <c r="AF1306" s="121"/>
      <c r="AG1306" s="121"/>
      <c r="AH1306" s="121"/>
      <c r="AI1306" s="122"/>
      <c r="AJ1306" s="88">
        <f t="shared" si="52"/>
        <v>77.711461988304094</v>
      </c>
      <c r="AK1306" s="89"/>
    </row>
    <row r="1307" spans="1:37" ht="20.100000000000001" customHeight="1" x14ac:dyDescent="0.25">
      <c r="A1307" s="146"/>
      <c r="B1307" s="138"/>
      <c r="C1307" s="137">
        <v>490</v>
      </c>
      <c r="D1307" s="137"/>
      <c r="E1307" s="163"/>
      <c r="F1307" s="163"/>
      <c r="G1307" s="138">
        <v>4133</v>
      </c>
      <c r="H1307" s="138"/>
      <c r="I1307" s="138"/>
      <c r="J1307" s="222" t="s">
        <v>45</v>
      </c>
      <c r="K1307" s="222"/>
      <c r="L1307" s="222"/>
      <c r="M1307" s="222"/>
      <c r="N1307" s="222"/>
      <c r="O1307" s="222"/>
      <c r="P1307" s="222"/>
      <c r="Q1307" s="222"/>
      <c r="R1307" s="222"/>
      <c r="S1307" s="222"/>
      <c r="T1307" s="222"/>
      <c r="U1307" s="222"/>
      <c r="V1307" s="222"/>
      <c r="W1307" s="222"/>
      <c r="X1307" s="106">
        <v>9500</v>
      </c>
      <c r="Y1307" s="106"/>
      <c r="Z1307" s="106"/>
      <c r="AA1307" s="106"/>
      <c r="AB1307" s="106"/>
      <c r="AC1307" s="107"/>
      <c r="AD1307" s="106">
        <v>5375.52</v>
      </c>
      <c r="AE1307" s="106"/>
      <c r="AF1307" s="106"/>
      <c r="AG1307" s="106"/>
      <c r="AH1307" s="106"/>
      <c r="AI1307" s="107"/>
      <c r="AJ1307" s="88">
        <f t="shared" si="52"/>
        <v>56.584421052631583</v>
      </c>
      <c r="AK1307" s="89"/>
    </row>
    <row r="1308" spans="1:37" ht="20.100000000000001" customHeight="1" x14ac:dyDescent="0.25">
      <c r="A1308" s="142"/>
      <c r="B1308" s="143"/>
      <c r="C1308" s="147"/>
      <c r="D1308" s="147"/>
      <c r="E1308" s="101">
        <v>414</v>
      </c>
      <c r="F1308" s="101"/>
      <c r="G1308" s="103" t="s">
        <v>48</v>
      </c>
      <c r="H1308" s="103"/>
      <c r="I1308" s="103"/>
      <c r="J1308" s="103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  <c r="U1308" s="103"/>
      <c r="V1308" s="103"/>
      <c r="W1308" s="103"/>
      <c r="X1308" s="83">
        <f>SUM(X1309:X1312)</f>
        <v>26000</v>
      </c>
      <c r="Y1308" s="84"/>
      <c r="Z1308" s="84"/>
      <c r="AA1308" s="84"/>
      <c r="AB1308" s="84"/>
      <c r="AC1308" s="85"/>
      <c r="AD1308" s="83">
        <f>SUM(AD1309:AD1312)</f>
        <v>19427.18</v>
      </c>
      <c r="AE1308" s="84"/>
      <c r="AF1308" s="84"/>
      <c r="AG1308" s="84"/>
      <c r="AH1308" s="84"/>
      <c r="AI1308" s="85"/>
      <c r="AJ1308" s="86">
        <f t="shared" si="52"/>
        <v>74.719923076923081</v>
      </c>
      <c r="AK1308" s="87"/>
    </row>
    <row r="1309" spans="1:37" ht="20.100000000000001" customHeight="1" x14ac:dyDescent="0.25">
      <c r="A1309" s="144"/>
      <c r="B1309" s="141"/>
      <c r="C1309" s="140">
        <v>490</v>
      </c>
      <c r="D1309" s="140"/>
      <c r="E1309" s="162"/>
      <c r="F1309" s="162"/>
      <c r="G1309" s="141">
        <v>4141</v>
      </c>
      <c r="H1309" s="141"/>
      <c r="I1309" s="141"/>
      <c r="J1309" s="120" t="s">
        <v>49</v>
      </c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1">
        <v>1000</v>
      </c>
      <c r="Y1309" s="121"/>
      <c r="Z1309" s="121"/>
      <c r="AA1309" s="121"/>
      <c r="AB1309" s="121"/>
      <c r="AC1309" s="122"/>
      <c r="AD1309" s="121">
        <v>0</v>
      </c>
      <c r="AE1309" s="121"/>
      <c r="AF1309" s="121"/>
      <c r="AG1309" s="121"/>
      <c r="AH1309" s="121"/>
      <c r="AI1309" s="122"/>
      <c r="AJ1309" s="88">
        <f t="shared" si="52"/>
        <v>0</v>
      </c>
      <c r="AK1309" s="89"/>
    </row>
    <row r="1310" spans="1:37" ht="20.100000000000001" customHeight="1" x14ac:dyDescent="0.25">
      <c r="A1310" s="144"/>
      <c r="B1310" s="141"/>
      <c r="C1310" s="140">
        <v>460</v>
      </c>
      <c r="D1310" s="140"/>
      <c r="E1310" s="162"/>
      <c r="F1310" s="162"/>
      <c r="G1310" s="141">
        <v>4143</v>
      </c>
      <c r="H1310" s="141"/>
      <c r="I1310" s="141"/>
      <c r="J1310" s="120" t="s">
        <v>51</v>
      </c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1">
        <v>6000</v>
      </c>
      <c r="Y1310" s="121"/>
      <c r="Z1310" s="121"/>
      <c r="AA1310" s="121"/>
      <c r="AB1310" s="121"/>
      <c r="AC1310" s="122"/>
      <c r="AD1310" s="121">
        <v>5556.51</v>
      </c>
      <c r="AE1310" s="121"/>
      <c r="AF1310" s="121"/>
      <c r="AG1310" s="121"/>
      <c r="AH1310" s="121"/>
      <c r="AI1310" s="122"/>
      <c r="AJ1310" s="88">
        <f t="shared" si="52"/>
        <v>92.608500000000006</v>
      </c>
      <c r="AK1310" s="89"/>
    </row>
    <row r="1311" spans="1:37" ht="20.100000000000001" customHeight="1" x14ac:dyDescent="0.25">
      <c r="A1311" s="145"/>
      <c r="B1311" s="139"/>
      <c r="C1311" s="140">
        <v>490</v>
      </c>
      <c r="D1311" s="140"/>
      <c r="E1311" s="102"/>
      <c r="F1311" s="102"/>
      <c r="G1311" s="141">
        <v>4148</v>
      </c>
      <c r="H1311" s="141"/>
      <c r="I1311" s="141"/>
      <c r="J1311" s="120" t="s">
        <v>55</v>
      </c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1">
        <v>1000</v>
      </c>
      <c r="Y1311" s="121"/>
      <c r="Z1311" s="121"/>
      <c r="AA1311" s="121"/>
      <c r="AB1311" s="121"/>
      <c r="AC1311" s="122"/>
      <c r="AD1311" s="121">
        <v>0</v>
      </c>
      <c r="AE1311" s="121"/>
      <c r="AF1311" s="121"/>
      <c r="AG1311" s="121"/>
      <c r="AH1311" s="121"/>
      <c r="AI1311" s="122"/>
      <c r="AJ1311" s="88">
        <f t="shared" si="52"/>
        <v>0</v>
      </c>
      <c r="AK1311" s="89"/>
    </row>
    <row r="1312" spans="1:37" ht="20.100000000000001" customHeight="1" x14ac:dyDescent="0.25">
      <c r="A1312" s="146"/>
      <c r="B1312" s="138"/>
      <c r="C1312" s="137">
        <v>490</v>
      </c>
      <c r="D1312" s="137"/>
      <c r="E1312" s="163"/>
      <c r="F1312" s="163"/>
      <c r="G1312" s="138">
        <v>4149</v>
      </c>
      <c r="H1312" s="138"/>
      <c r="I1312" s="138"/>
      <c r="J1312" s="105" t="s">
        <v>56</v>
      </c>
      <c r="K1312" s="105"/>
      <c r="L1312" s="105"/>
      <c r="M1312" s="105"/>
      <c r="N1312" s="105"/>
      <c r="O1312" s="105"/>
      <c r="P1312" s="105"/>
      <c r="Q1312" s="105"/>
      <c r="R1312" s="105"/>
      <c r="S1312" s="105"/>
      <c r="T1312" s="105"/>
      <c r="U1312" s="105"/>
      <c r="V1312" s="105"/>
      <c r="W1312" s="105"/>
      <c r="X1312" s="106">
        <v>18000</v>
      </c>
      <c r="Y1312" s="106"/>
      <c r="Z1312" s="106"/>
      <c r="AA1312" s="106"/>
      <c r="AB1312" s="106"/>
      <c r="AC1312" s="107"/>
      <c r="AD1312" s="106">
        <v>13870.67</v>
      </c>
      <c r="AE1312" s="106"/>
      <c r="AF1312" s="106"/>
      <c r="AG1312" s="106"/>
      <c r="AH1312" s="106"/>
      <c r="AI1312" s="107"/>
      <c r="AJ1312" s="593">
        <f t="shared" si="52"/>
        <v>77.05927777777778</v>
      </c>
      <c r="AK1312" s="594"/>
    </row>
    <row r="1313" spans="1:37" s="42" customFormat="1" ht="20.100000000000001" customHeight="1" x14ac:dyDescent="0.25">
      <c r="A1313" s="200">
        <v>25</v>
      </c>
      <c r="B1313" s="201"/>
      <c r="C1313" s="204" t="s">
        <v>94</v>
      </c>
      <c r="D1313" s="204"/>
      <c r="E1313" s="204"/>
      <c r="F1313" s="204"/>
      <c r="G1313" s="204"/>
      <c r="H1313" s="204"/>
      <c r="I1313" s="204"/>
      <c r="J1313" s="204"/>
      <c r="K1313" s="204"/>
      <c r="L1313" s="204"/>
      <c r="M1313" s="204"/>
      <c r="N1313" s="204"/>
      <c r="O1313" s="204"/>
      <c r="P1313" s="204"/>
      <c r="Q1313" s="204"/>
      <c r="R1313" s="204"/>
      <c r="S1313" s="204"/>
      <c r="T1313" s="204"/>
      <c r="U1313" s="204"/>
      <c r="V1313" s="204"/>
      <c r="W1313" s="204"/>
      <c r="X1313" s="148">
        <f>X1297+X1303+X1305+X1308</f>
        <v>788800</v>
      </c>
      <c r="Y1313" s="149"/>
      <c r="Z1313" s="149"/>
      <c r="AA1313" s="149"/>
      <c r="AB1313" s="149"/>
      <c r="AC1313" s="150"/>
      <c r="AD1313" s="148">
        <f>AD1297+AD1303+AD1305+AD1308</f>
        <v>770711.91000000015</v>
      </c>
      <c r="AE1313" s="149"/>
      <c r="AF1313" s="149"/>
      <c r="AG1313" s="149"/>
      <c r="AH1313" s="149"/>
      <c r="AI1313" s="150"/>
      <c r="AJ1313" s="154">
        <f>AD1313/X1313*100</f>
        <v>97.706885141987854</v>
      </c>
      <c r="AK1313" s="155"/>
    </row>
    <row r="1314" spans="1:37" s="42" customFormat="1" ht="20.100000000000001" customHeight="1" x14ac:dyDescent="0.25">
      <c r="A1314" s="202"/>
      <c r="B1314" s="203"/>
      <c r="C1314" s="205"/>
      <c r="D1314" s="205"/>
      <c r="E1314" s="205"/>
      <c r="F1314" s="205"/>
      <c r="G1314" s="205"/>
      <c r="H1314" s="205"/>
      <c r="I1314" s="205"/>
      <c r="J1314" s="205"/>
      <c r="K1314" s="205"/>
      <c r="L1314" s="205"/>
      <c r="M1314" s="205"/>
      <c r="N1314" s="205"/>
      <c r="O1314" s="205"/>
      <c r="P1314" s="205"/>
      <c r="Q1314" s="205"/>
      <c r="R1314" s="205"/>
      <c r="S1314" s="205"/>
      <c r="T1314" s="205"/>
      <c r="U1314" s="205"/>
      <c r="V1314" s="205"/>
      <c r="W1314" s="205"/>
      <c r="X1314" s="151"/>
      <c r="Y1314" s="152"/>
      <c r="Z1314" s="152"/>
      <c r="AA1314" s="152"/>
      <c r="AB1314" s="152"/>
      <c r="AC1314" s="153"/>
      <c r="AD1314" s="151"/>
      <c r="AE1314" s="152"/>
      <c r="AF1314" s="152"/>
      <c r="AG1314" s="152"/>
      <c r="AH1314" s="152"/>
      <c r="AI1314" s="153"/>
      <c r="AJ1314" s="156" t="e">
        <f>AD1314/X1314*100</f>
        <v>#DIV/0!</v>
      </c>
      <c r="AK1314" s="157"/>
    </row>
    <row r="1315" spans="1:37" s="42" customFormat="1" ht="20.100000000000001" customHeight="1" x14ac:dyDescent="0.25">
      <c r="A1315" s="37"/>
      <c r="B1315" s="37"/>
      <c r="C1315" s="47"/>
      <c r="D1315" s="47"/>
      <c r="E1315" s="47"/>
      <c r="F1315" s="4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F1315" s="37"/>
      <c r="AG1315" s="37"/>
      <c r="AH1315" s="37"/>
      <c r="AI1315" s="37"/>
      <c r="AJ1315" s="48"/>
      <c r="AK1315" s="48"/>
    </row>
    <row r="1316" spans="1:37" ht="20.100000000000001" customHeight="1" x14ac:dyDescent="0.25">
      <c r="A1316" s="196" t="s">
        <v>89</v>
      </c>
      <c r="B1316" s="197"/>
      <c r="C1316" s="197" t="s">
        <v>90</v>
      </c>
      <c r="D1316" s="197"/>
      <c r="E1316" s="164" t="s">
        <v>91</v>
      </c>
      <c r="F1316" s="164"/>
      <c r="G1316" s="197" t="s">
        <v>91</v>
      </c>
      <c r="H1316" s="197"/>
      <c r="I1316" s="197" t="s">
        <v>92</v>
      </c>
      <c r="J1316" s="197"/>
      <c r="K1316" s="197"/>
      <c r="L1316" s="197"/>
      <c r="M1316" s="197"/>
      <c r="N1316" s="197"/>
      <c r="O1316" s="197"/>
      <c r="P1316" s="197"/>
      <c r="Q1316" s="197"/>
      <c r="R1316" s="197"/>
      <c r="S1316" s="197"/>
      <c r="T1316" s="197"/>
      <c r="U1316" s="197"/>
      <c r="V1316" s="197"/>
      <c r="W1316" s="197"/>
      <c r="X1316" s="197" t="s">
        <v>201</v>
      </c>
      <c r="Y1316" s="197"/>
      <c r="Z1316" s="197"/>
      <c r="AA1316" s="197"/>
      <c r="AB1316" s="197"/>
      <c r="AC1316" s="206"/>
      <c r="AD1316" s="197" t="s">
        <v>200</v>
      </c>
      <c r="AE1316" s="197"/>
      <c r="AF1316" s="197"/>
      <c r="AG1316" s="197"/>
      <c r="AH1316" s="197"/>
      <c r="AI1316" s="206"/>
      <c r="AJ1316" s="158" t="s">
        <v>122</v>
      </c>
      <c r="AK1316" s="159"/>
    </row>
    <row r="1317" spans="1:37" ht="20.100000000000001" customHeight="1" x14ac:dyDescent="0.25">
      <c r="A1317" s="198"/>
      <c r="B1317" s="199"/>
      <c r="C1317" s="199"/>
      <c r="D1317" s="199"/>
      <c r="E1317" s="165"/>
      <c r="F1317" s="165"/>
      <c r="G1317" s="199"/>
      <c r="H1317" s="199"/>
      <c r="I1317" s="199"/>
      <c r="J1317" s="199"/>
      <c r="K1317" s="199"/>
      <c r="L1317" s="199"/>
      <c r="M1317" s="199"/>
      <c r="N1317" s="199"/>
      <c r="O1317" s="199"/>
      <c r="P1317" s="199"/>
      <c r="Q1317" s="199"/>
      <c r="R1317" s="199"/>
      <c r="S1317" s="199"/>
      <c r="T1317" s="199"/>
      <c r="U1317" s="199"/>
      <c r="V1317" s="199"/>
      <c r="W1317" s="199"/>
      <c r="X1317" s="199"/>
      <c r="Y1317" s="199"/>
      <c r="Z1317" s="199"/>
      <c r="AA1317" s="199"/>
      <c r="AB1317" s="199"/>
      <c r="AC1317" s="207"/>
      <c r="AD1317" s="199"/>
      <c r="AE1317" s="199"/>
      <c r="AF1317" s="199"/>
      <c r="AG1317" s="199"/>
      <c r="AH1317" s="199"/>
      <c r="AI1317" s="207"/>
      <c r="AJ1317" s="160"/>
      <c r="AK1317" s="161"/>
    </row>
    <row r="1318" spans="1:37" ht="20.100000000000001" customHeight="1" x14ac:dyDescent="0.25">
      <c r="A1318" s="166">
        <v>26</v>
      </c>
      <c r="B1318" s="167"/>
      <c r="C1318" s="187" t="s">
        <v>115</v>
      </c>
      <c r="D1318" s="188"/>
      <c r="E1318" s="188"/>
      <c r="F1318" s="188"/>
      <c r="G1318" s="188"/>
      <c r="H1318" s="188"/>
      <c r="I1318" s="188"/>
      <c r="J1318" s="188"/>
      <c r="K1318" s="188"/>
      <c r="L1318" s="188"/>
      <c r="M1318" s="188"/>
      <c r="N1318" s="188"/>
      <c r="O1318" s="188"/>
      <c r="P1318" s="188"/>
      <c r="Q1318" s="188"/>
      <c r="R1318" s="188"/>
      <c r="S1318" s="188"/>
      <c r="T1318" s="188"/>
      <c r="U1318" s="188"/>
      <c r="V1318" s="188"/>
      <c r="W1318" s="188"/>
      <c r="X1318" s="188"/>
      <c r="Y1318" s="188"/>
      <c r="Z1318" s="188"/>
      <c r="AA1318" s="188"/>
      <c r="AB1318" s="188"/>
      <c r="AC1318" s="188"/>
      <c r="AD1318" s="188"/>
      <c r="AE1318" s="188"/>
      <c r="AF1318" s="188"/>
      <c r="AG1318" s="188"/>
      <c r="AH1318" s="188"/>
      <c r="AI1318" s="188"/>
      <c r="AJ1318" s="188"/>
      <c r="AK1318" s="189"/>
    </row>
    <row r="1319" spans="1:37" ht="20.100000000000001" customHeight="1" x14ac:dyDescent="0.25">
      <c r="A1319" s="168"/>
      <c r="B1319" s="169"/>
      <c r="C1319" s="190"/>
      <c r="D1319" s="191"/>
      <c r="E1319" s="191"/>
      <c r="F1319" s="191"/>
      <c r="G1319" s="191"/>
      <c r="H1319" s="191"/>
      <c r="I1319" s="191"/>
      <c r="J1319" s="191"/>
      <c r="K1319" s="191"/>
      <c r="L1319" s="191"/>
      <c r="M1319" s="191"/>
      <c r="N1319" s="191"/>
      <c r="O1319" s="191"/>
      <c r="P1319" s="191"/>
      <c r="Q1319" s="191"/>
      <c r="R1319" s="191"/>
      <c r="S1319" s="191"/>
      <c r="T1319" s="191"/>
      <c r="U1319" s="191"/>
      <c r="V1319" s="191"/>
      <c r="W1319" s="191"/>
      <c r="X1319" s="191"/>
      <c r="Y1319" s="191"/>
      <c r="Z1319" s="191"/>
      <c r="AA1319" s="191"/>
      <c r="AB1319" s="191"/>
      <c r="AC1319" s="191"/>
      <c r="AD1319" s="191"/>
      <c r="AE1319" s="191"/>
      <c r="AF1319" s="191"/>
      <c r="AG1319" s="191"/>
      <c r="AH1319" s="191"/>
      <c r="AI1319" s="191"/>
      <c r="AJ1319" s="191"/>
      <c r="AK1319" s="192"/>
    </row>
    <row r="1320" spans="1:37" ht="20.100000000000001" customHeight="1" x14ac:dyDescent="0.25">
      <c r="A1320" s="142"/>
      <c r="B1320" s="143"/>
      <c r="C1320" s="147"/>
      <c r="D1320" s="147"/>
      <c r="E1320" s="101">
        <v>411</v>
      </c>
      <c r="F1320" s="101"/>
      <c r="G1320" s="170" t="s">
        <v>32</v>
      </c>
      <c r="H1320" s="170"/>
      <c r="I1320" s="170"/>
      <c r="J1320" s="170"/>
      <c r="K1320" s="170"/>
      <c r="L1320" s="170"/>
      <c r="M1320" s="170"/>
      <c r="N1320" s="170"/>
      <c r="O1320" s="170"/>
      <c r="P1320" s="170"/>
      <c r="Q1320" s="170"/>
      <c r="R1320" s="170"/>
      <c r="S1320" s="170"/>
      <c r="T1320" s="170"/>
      <c r="U1320" s="170"/>
      <c r="V1320" s="170"/>
      <c r="W1320" s="170"/>
      <c r="X1320" s="83">
        <f>SUM(X1321:X1325)</f>
        <v>597800</v>
      </c>
      <c r="Y1320" s="84"/>
      <c r="Z1320" s="84"/>
      <c r="AA1320" s="84"/>
      <c r="AB1320" s="84"/>
      <c r="AC1320" s="85"/>
      <c r="AD1320" s="83">
        <f>SUM(AD1321:AD1325)</f>
        <v>592973.64999999991</v>
      </c>
      <c r="AE1320" s="84"/>
      <c r="AF1320" s="84"/>
      <c r="AG1320" s="84"/>
      <c r="AH1320" s="84"/>
      <c r="AI1320" s="85"/>
      <c r="AJ1320" s="86">
        <f t="shared" ref="AJ1320:AJ1337" si="53">AD1320/X1320*100</f>
        <v>99.192648042823677</v>
      </c>
      <c r="AK1320" s="87"/>
    </row>
    <row r="1321" spans="1:37" ht="20.100000000000001" customHeight="1" x14ac:dyDescent="0.25">
      <c r="A1321" s="144"/>
      <c r="B1321" s="141"/>
      <c r="C1321" s="140">
        <v>485</v>
      </c>
      <c r="D1321" s="140"/>
      <c r="E1321" s="162"/>
      <c r="F1321" s="162"/>
      <c r="G1321" s="141">
        <v>4111</v>
      </c>
      <c r="H1321" s="141"/>
      <c r="I1321" s="141"/>
      <c r="J1321" s="120" t="s">
        <v>33</v>
      </c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1">
        <v>369000</v>
      </c>
      <c r="Y1321" s="121"/>
      <c r="Z1321" s="121"/>
      <c r="AA1321" s="121"/>
      <c r="AB1321" s="121"/>
      <c r="AC1321" s="122"/>
      <c r="AD1321" s="121">
        <v>368754.66</v>
      </c>
      <c r="AE1321" s="121"/>
      <c r="AF1321" s="121"/>
      <c r="AG1321" s="121"/>
      <c r="AH1321" s="121"/>
      <c r="AI1321" s="122"/>
      <c r="AJ1321" s="88">
        <f t="shared" si="53"/>
        <v>99.933512195121949</v>
      </c>
      <c r="AK1321" s="89"/>
    </row>
    <row r="1322" spans="1:37" ht="20.100000000000001" customHeight="1" x14ac:dyDescent="0.25">
      <c r="A1322" s="144"/>
      <c r="B1322" s="141"/>
      <c r="C1322" s="140">
        <v>485</v>
      </c>
      <c r="D1322" s="140"/>
      <c r="E1322" s="162"/>
      <c r="F1322" s="162"/>
      <c r="G1322" s="141">
        <v>4112</v>
      </c>
      <c r="H1322" s="141"/>
      <c r="I1322" s="141"/>
      <c r="J1322" s="208" t="s">
        <v>34</v>
      </c>
      <c r="K1322" s="208"/>
      <c r="L1322" s="208"/>
      <c r="M1322" s="208"/>
      <c r="N1322" s="208"/>
      <c r="O1322" s="208"/>
      <c r="P1322" s="208"/>
      <c r="Q1322" s="208"/>
      <c r="R1322" s="208"/>
      <c r="S1322" s="208"/>
      <c r="T1322" s="208"/>
      <c r="U1322" s="208"/>
      <c r="V1322" s="208"/>
      <c r="W1322" s="208"/>
      <c r="X1322" s="121">
        <v>48700</v>
      </c>
      <c r="Y1322" s="121"/>
      <c r="Z1322" s="121"/>
      <c r="AA1322" s="121"/>
      <c r="AB1322" s="121"/>
      <c r="AC1322" s="122"/>
      <c r="AD1322" s="121">
        <v>47934.96</v>
      </c>
      <c r="AE1322" s="121"/>
      <c r="AF1322" s="121"/>
      <c r="AG1322" s="121"/>
      <c r="AH1322" s="121"/>
      <c r="AI1322" s="122"/>
      <c r="AJ1322" s="88">
        <f t="shared" si="53"/>
        <v>98.429075975359339</v>
      </c>
      <c r="AK1322" s="89"/>
    </row>
    <row r="1323" spans="1:37" ht="20.100000000000001" customHeight="1" x14ac:dyDescent="0.25">
      <c r="A1323" s="144"/>
      <c r="B1323" s="141"/>
      <c r="C1323" s="140">
        <v>485</v>
      </c>
      <c r="D1323" s="140"/>
      <c r="E1323" s="162"/>
      <c r="F1323" s="162"/>
      <c r="G1323" s="141">
        <v>4113</v>
      </c>
      <c r="H1323" s="141"/>
      <c r="I1323" s="141"/>
      <c r="J1323" s="120" t="s">
        <v>35</v>
      </c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1">
        <v>119800</v>
      </c>
      <c r="Y1323" s="121"/>
      <c r="Z1323" s="121"/>
      <c r="AA1323" s="121"/>
      <c r="AB1323" s="121"/>
      <c r="AC1323" s="122"/>
      <c r="AD1323" s="121">
        <v>117037.31</v>
      </c>
      <c r="AE1323" s="121"/>
      <c r="AF1323" s="121"/>
      <c r="AG1323" s="121"/>
      <c r="AH1323" s="121"/>
      <c r="AI1323" s="122"/>
      <c r="AJ1323" s="88">
        <f t="shared" si="53"/>
        <v>97.693914858096832</v>
      </c>
      <c r="AK1323" s="89"/>
    </row>
    <row r="1324" spans="1:37" ht="20.100000000000001" customHeight="1" x14ac:dyDescent="0.25">
      <c r="A1324" s="144"/>
      <c r="B1324" s="141"/>
      <c r="C1324" s="140">
        <v>485</v>
      </c>
      <c r="D1324" s="140"/>
      <c r="E1324" s="162"/>
      <c r="F1324" s="162"/>
      <c r="G1324" s="141">
        <v>4114</v>
      </c>
      <c r="H1324" s="141"/>
      <c r="I1324" s="141"/>
      <c r="J1324" s="120" t="s">
        <v>36</v>
      </c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1">
        <v>53000</v>
      </c>
      <c r="Y1324" s="121"/>
      <c r="Z1324" s="121"/>
      <c r="AA1324" s="121"/>
      <c r="AB1324" s="121"/>
      <c r="AC1324" s="122"/>
      <c r="AD1324" s="121">
        <v>52052.87</v>
      </c>
      <c r="AE1324" s="121"/>
      <c r="AF1324" s="121"/>
      <c r="AG1324" s="121"/>
      <c r="AH1324" s="121"/>
      <c r="AI1324" s="122"/>
      <c r="AJ1324" s="88">
        <f t="shared" si="53"/>
        <v>98.212962264150946</v>
      </c>
      <c r="AK1324" s="89"/>
    </row>
    <row r="1325" spans="1:37" ht="20.100000000000001" customHeight="1" x14ac:dyDescent="0.25">
      <c r="A1325" s="146"/>
      <c r="B1325" s="138"/>
      <c r="C1325" s="137">
        <v>485</v>
      </c>
      <c r="D1325" s="137"/>
      <c r="E1325" s="163"/>
      <c r="F1325" s="163"/>
      <c r="G1325" s="138">
        <v>4115</v>
      </c>
      <c r="H1325" s="138"/>
      <c r="I1325" s="138"/>
      <c r="J1325" s="105" t="s">
        <v>37</v>
      </c>
      <c r="K1325" s="105"/>
      <c r="L1325" s="105"/>
      <c r="M1325" s="105"/>
      <c r="N1325" s="105"/>
      <c r="O1325" s="105"/>
      <c r="P1325" s="105"/>
      <c r="Q1325" s="105"/>
      <c r="R1325" s="105"/>
      <c r="S1325" s="105"/>
      <c r="T1325" s="105"/>
      <c r="U1325" s="105"/>
      <c r="V1325" s="105"/>
      <c r="W1325" s="105"/>
      <c r="X1325" s="106">
        <v>7300</v>
      </c>
      <c r="Y1325" s="106"/>
      <c r="Z1325" s="106"/>
      <c r="AA1325" s="106"/>
      <c r="AB1325" s="106"/>
      <c r="AC1325" s="107"/>
      <c r="AD1325" s="106">
        <v>7193.85</v>
      </c>
      <c r="AE1325" s="106"/>
      <c r="AF1325" s="106"/>
      <c r="AG1325" s="106"/>
      <c r="AH1325" s="106"/>
      <c r="AI1325" s="107"/>
      <c r="AJ1325" s="88">
        <f t="shared" si="53"/>
        <v>98.545890410958918</v>
      </c>
      <c r="AK1325" s="89"/>
    </row>
    <row r="1326" spans="1:37" ht="20.100000000000001" customHeight="1" x14ac:dyDescent="0.25">
      <c r="A1326" s="142"/>
      <c r="B1326" s="143"/>
      <c r="C1326" s="147"/>
      <c r="D1326" s="147"/>
      <c r="E1326" s="101">
        <v>412</v>
      </c>
      <c r="F1326" s="101"/>
      <c r="G1326" s="103" t="s">
        <v>38</v>
      </c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  <c r="U1326" s="103"/>
      <c r="V1326" s="103"/>
      <c r="W1326" s="103"/>
      <c r="X1326" s="83">
        <f>SUM(X1327:X1327)</f>
        <v>27300</v>
      </c>
      <c r="Y1326" s="84"/>
      <c r="Z1326" s="84"/>
      <c r="AA1326" s="84"/>
      <c r="AB1326" s="84"/>
      <c r="AC1326" s="85"/>
      <c r="AD1326" s="83">
        <f>SUM(AD1327:AD1327)</f>
        <v>27173.48</v>
      </c>
      <c r="AE1326" s="84"/>
      <c r="AF1326" s="84"/>
      <c r="AG1326" s="84"/>
      <c r="AH1326" s="84"/>
      <c r="AI1326" s="85"/>
      <c r="AJ1326" s="86">
        <f t="shared" si="53"/>
        <v>99.536556776556779</v>
      </c>
      <c r="AK1326" s="87"/>
    </row>
    <row r="1327" spans="1:37" ht="20.100000000000001" customHeight="1" x14ac:dyDescent="0.25">
      <c r="A1327" s="144"/>
      <c r="B1327" s="141"/>
      <c r="C1327" s="140">
        <v>485</v>
      </c>
      <c r="D1327" s="140"/>
      <c r="E1327" s="162"/>
      <c r="F1327" s="162"/>
      <c r="G1327" s="141">
        <v>4123</v>
      </c>
      <c r="H1327" s="141"/>
      <c r="I1327" s="141"/>
      <c r="J1327" s="120" t="s">
        <v>39</v>
      </c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1">
        <v>27300</v>
      </c>
      <c r="Y1327" s="121"/>
      <c r="Z1327" s="121"/>
      <c r="AA1327" s="121"/>
      <c r="AB1327" s="121"/>
      <c r="AC1327" s="122"/>
      <c r="AD1327" s="121">
        <v>27173.48</v>
      </c>
      <c r="AE1327" s="121"/>
      <c r="AF1327" s="121"/>
      <c r="AG1327" s="121"/>
      <c r="AH1327" s="121"/>
      <c r="AI1327" s="122"/>
      <c r="AJ1327" s="88">
        <f t="shared" si="53"/>
        <v>99.536556776556779</v>
      </c>
      <c r="AK1327" s="89"/>
    </row>
    <row r="1328" spans="1:37" ht="20.100000000000001" customHeight="1" x14ac:dyDescent="0.25">
      <c r="A1328" s="142"/>
      <c r="B1328" s="143"/>
      <c r="C1328" s="147"/>
      <c r="D1328" s="147"/>
      <c r="E1328" s="101">
        <v>413</v>
      </c>
      <c r="F1328" s="101"/>
      <c r="G1328" s="103" t="s">
        <v>43</v>
      </c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  <c r="U1328" s="103"/>
      <c r="V1328" s="103"/>
      <c r="W1328" s="103"/>
      <c r="X1328" s="83">
        <f>SUM(X1329:X1330)</f>
        <v>15950</v>
      </c>
      <c r="Y1328" s="84"/>
      <c r="Z1328" s="84"/>
      <c r="AA1328" s="84"/>
      <c r="AB1328" s="84"/>
      <c r="AC1328" s="85"/>
      <c r="AD1328" s="83">
        <f>SUM(AD1329:AD1330)</f>
        <v>5305.83</v>
      </c>
      <c r="AE1328" s="84"/>
      <c r="AF1328" s="84"/>
      <c r="AG1328" s="84"/>
      <c r="AH1328" s="84"/>
      <c r="AI1328" s="85"/>
      <c r="AJ1328" s="86">
        <f t="shared" si="53"/>
        <v>33.265391849529777</v>
      </c>
      <c r="AK1328" s="87"/>
    </row>
    <row r="1329" spans="1:37" ht="20.100000000000001" customHeight="1" x14ac:dyDescent="0.25">
      <c r="A1329" s="144"/>
      <c r="B1329" s="141"/>
      <c r="C1329" s="140">
        <v>485</v>
      </c>
      <c r="D1329" s="140"/>
      <c r="E1329" s="162"/>
      <c r="F1329" s="162"/>
      <c r="G1329" s="141">
        <v>4131</v>
      </c>
      <c r="H1329" s="141"/>
      <c r="I1329" s="141"/>
      <c r="J1329" s="120" t="s">
        <v>44</v>
      </c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1">
        <v>6500</v>
      </c>
      <c r="Y1329" s="121"/>
      <c r="Z1329" s="121"/>
      <c r="AA1329" s="121"/>
      <c r="AB1329" s="121"/>
      <c r="AC1329" s="122"/>
      <c r="AD1329" s="121">
        <v>4047.59</v>
      </c>
      <c r="AE1329" s="121"/>
      <c r="AF1329" s="121"/>
      <c r="AG1329" s="121"/>
      <c r="AH1329" s="121"/>
      <c r="AI1329" s="122"/>
      <c r="AJ1329" s="88">
        <f t="shared" si="53"/>
        <v>62.27061538461539</v>
      </c>
      <c r="AK1329" s="89"/>
    </row>
    <row r="1330" spans="1:37" ht="20.100000000000001" customHeight="1" x14ac:dyDescent="0.25">
      <c r="A1330" s="146"/>
      <c r="B1330" s="138"/>
      <c r="C1330" s="137">
        <v>485</v>
      </c>
      <c r="D1330" s="137"/>
      <c r="E1330" s="163"/>
      <c r="F1330" s="163"/>
      <c r="G1330" s="138">
        <v>4133</v>
      </c>
      <c r="H1330" s="138"/>
      <c r="I1330" s="138"/>
      <c r="J1330" s="222" t="s">
        <v>45</v>
      </c>
      <c r="K1330" s="222"/>
      <c r="L1330" s="222"/>
      <c r="M1330" s="222"/>
      <c r="N1330" s="222"/>
      <c r="O1330" s="222"/>
      <c r="P1330" s="222"/>
      <c r="Q1330" s="222"/>
      <c r="R1330" s="222"/>
      <c r="S1330" s="222"/>
      <c r="T1330" s="222"/>
      <c r="U1330" s="222"/>
      <c r="V1330" s="222"/>
      <c r="W1330" s="222"/>
      <c r="X1330" s="106">
        <v>9450</v>
      </c>
      <c r="Y1330" s="106"/>
      <c r="Z1330" s="106"/>
      <c r="AA1330" s="106"/>
      <c r="AB1330" s="106"/>
      <c r="AC1330" s="107"/>
      <c r="AD1330" s="106">
        <v>1258.24</v>
      </c>
      <c r="AE1330" s="106"/>
      <c r="AF1330" s="106"/>
      <c r="AG1330" s="106"/>
      <c r="AH1330" s="106"/>
      <c r="AI1330" s="107"/>
      <c r="AJ1330" s="88">
        <f t="shared" si="53"/>
        <v>13.314708994708996</v>
      </c>
      <c r="AK1330" s="89"/>
    </row>
    <row r="1331" spans="1:37" ht="20.100000000000001" customHeight="1" x14ac:dyDescent="0.25">
      <c r="A1331" s="142"/>
      <c r="B1331" s="143"/>
      <c r="C1331" s="147"/>
      <c r="D1331" s="147"/>
      <c r="E1331" s="101">
        <v>414</v>
      </c>
      <c r="F1331" s="101"/>
      <c r="G1331" s="103" t="s">
        <v>48</v>
      </c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  <c r="U1331" s="103"/>
      <c r="V1331" s="103"/>
      <c r="W1331" s="103"/>
      <c r="X1331" s="83">
        <f>SUM(X1332:X1335)</f>
        <v>25000</v>
      </c>
      <c r="Y1331" s="84"/>
      <c r="Z1331" s="84"/>
      <c r="AA1331" s="84"/>
      <c r="AB1331" s="84"/>
      <c r="AC1331" s="85"/>
      <c r="AD1331" s="83">
        <f>SUM(AD1332:AD1335)</f>
        <v>9241.0299999999988</v>
      </c>
      <c r="AE1331" s="84"/>
      <c r="AF1331" s="84"/>
      <c r="AG1331" s="84"/>
      <c r="AH1331" s="84"/>
      <c r="AI1331" s="85"/>
      <c r="AJ1331" s="86">
        <f t="shared" si="53"/>
        <v>36.964119999999994</v>
      </c>
      <c r="AK1331" s="87"/>
    </row>
    <row r="1332" spans="1:37" ht="20.100000000000001" customHeight="1" x14ac:dyDescent="0.25">
      <c r="A1332" s="144"/>
      <c r="B1332" s="141"/>
      <c r="C1332" s="140">
        <v>485</v>
      </c>
      <c r="D1332" s="140"/>
      <c r="E1332" s="162"/>
      <c r="F1332" s="162"/>
      <c r="G1332" s="141">
        <v>4141</v>
      </c>
      <c r="H1332" s="141"/>
      <c r="I1332" s="141"/>
      <c r="J1332" s="120" t="s">
        <v>49</v>
      </c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1">
        <v>1000</v>
      </c>
      <c r="Y1332" s="121"/>
      <c r="Z1332" s="121"/>
      <c r="AA1332" s="121"/>
      <c r="AB1332" s="121"/>
      <c r="AC1332" s="122"/>
      <c r="AD1332" s="121">
        <v>0</v>
      </c>
      <c r="AE1332" s="121"/>
      <c r="AF1332" s="121"/>
      <c r="AG1332" s="121"/>
      <c r="AH1332" s="121"/>
      <c r="AI1332" s="122"/>
      <c r="AJ1332" s="88">
        <f t="shared" si="53"/>
        <v>0</v>
      </c>
      <c r="AK1332" s="89"/>
    </row>
    <row r="1333" spans="1:37" ht="20.100000000000001" customHeight="1" x14ac:dyDescent="0.25">
      <c r="A1333" s="144"/>
      <c r="B1333" s="141"/>
      <c r="C1333" s="140">
        <v>460</v>
      </c>
      <c r="D1333" s="140"/>
      <c r="E1333" s="162"/>
      <c r="F1333" s="162"/>
      <c r="G1333" s="141">
        <v>4143</v>
      </c>
      <c r="H1333" s="141"/>
      <c r="I1333" s="141"/>
      <c r="J1333" s="120" t="s">
        <v>51</v>
      </c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1">
        <v>12000</v>
      </c>
      <c r="Y1333" s="121"/>
      <c r="Z1333" s="121"/>
      <c r="AA1333" s="121"/>
      <c r="AB1333" s="121"/>
      <c r="AC1333" s="122"/>
      <c r="AD1333" s="121">
        <v>4521.13</v>
      </c>
      <c r="AE1333" s="121"/>
      <c r="AF1333" s="121"/>
      <c r="AG1333" s="121"/>
      <c r="AH1333" s="121"/>
      <c r="AI1333" s="122"/>
      <c r="AJ1333" s="88">
        <f t="shared" si="53"/>
        <v>37.676083333333331</v>
      </c>
      <c r="AK1333" s="89"/>
    </row>
    <row r="1334" spans="1:37" ht="20.100000000000001" customHeight="1" x14ac:dyDescent="0.25">
      <c r="A1334" s="145"/>
      <c r="B1334" s="139"/>
      <c r="C1334" s="140">
        <v>485</v>
      </c>
      <c r="D1334" s="140"/>
      <c r="E1334" s="102"/>
      <c r="F1334" s="102"/>
      <c r="G1334" s="141">
        <v>4148</v>
      </c>
      <c r="H1334" s="141"/>
      <c r="I1334" s="141"/>
      <c r="J1334" s="120" t="s">
        <v>55</v>
      </c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1">
        <v>5000</v>
      </c>
      <c r="Y1334" s="121"/>
      <c r="Z1334" s="121"/>
      <c r="AA1334" s="121"/>
      <c r="AB1334" s="121"/>
      <c r="AC1334" s="122"/>
      <c r="AD1334" s="121">
        <v>0</v>
      </c>
      <c r="AE1334" s="121"/>
      <c r="AF1334" s="121"/>
      <c r="AG1334" s="121"/>
      <c r="AH1334" s="121"/>
      <c r="AI1334" s="122"/>
      <c r="AJ1334" s="88">
        <f t="shared" si="53"/>
        <v>0</v>
      </c>
      <c r="AK1334" s="89"/>
    </row>
    <row r="1335" spans="1:37" ht="20.100000000000001" customHeight="1" x14ac:dyDescent="0.25">
      <c r="A1335" s="146"/>
      <c r="B1335" s="138"/>
      <c r="C1335" s="137">
        <v>485</v>
      </c>
      <c r="D1335" s="137"/>
      <c r="E1335" s="163"/>
      <c r="F1335" s="163"/>
      <c r="G1335" s="138">
        <v>4149</v>
      </c>
      <c r="H1335" s="138"/>
      <c r="I1335" s="138"/>
      <c r="J1335" s="105" t="s">
        <v>56</v>
      </c>
      <c r="K1335" s="105"/>
      <c r="L1335" s="105"/>
      <c r="M1335" s="105"/>
      <c r="N1335" s="105"/>
      <c r="O1335" s="105"/>
      <c r="P1335" s="105"/>
      <c r="Q1335" s="105"/>
      <c r="R1335" s="105"/>
      <c r="S1335" s="105"/>
      <c r="T1335" s="105"/>
      <c r="U1335" s="105"/>
      <c r="V1335" s="105"/>
      <c r="W1335" s="105"/>
      <c r="X1335" s="106">
        <v>7000</v>
      </c>
      <c r="Y1335" s="106"/>
      <c r="Z1335" s="106"/>
      <c r="AA1335" s="106"/>
      <c r="AB1335" s="106"/>
      <c r="AC1335" s="107"/>
      <c r="AD1335" s="106">
        <v>4719.8999999999996</v>
      </c>
      <c r="AE1335" s="106"/>
      <c r="AF1335" s="106"/>
      <c r="AG1335" s="106"/>
      <c r="AH1335" s="106"/>
      <c r="AI1335" s="107"/>
      <c r="AJ1335" s="88">
        <f t="shared" si="53"/>
        <v>67.427142857142854</v>
      </c>
      <c r="AK1335" s="89"/>
    </row>
    <row r="1336" spans="1:37" ht="15.75" customHeight="1" x14ac:dyDescent="0.25">
      <c r="A1336" s="200">
        <v>26</v>
      </c>
      <c r="B1336" s="201"/>
      <c r="C1336" s="204" t="s">
        <v>94</v>
      </c>
      <c r="D1336" s="204"/>
      <c r="E1336" s="204"/>
      <c r="F1336" s="204"/>
      <c r="G1336" s="204"/>
      <c r="H1336" s="204"/>
      <c r="I1336" s="204"/>
      <c r="J1336" s="204"/>
      <c r="K1336" s="204"/>
      <c r="L1336" s="204"/>
      <c r="M1336" s="204"/>
      <c r="N1336" s="204"/>
      <c r="O1336" s="204"/>
      <c r="P1336" s="204"/>
      <c r="Q1336" s="204"/>
      <c r="R1336" s="204"/>
      <c r="S1336" s="204"/>
      <c r="T1336" s="204"/>
      <c r="U1336" s="204"/>
      <c r="V1336" s="204"/>
      <c r="W1336" s="204"/>
      <c r="X1336" s="148">
        <f>X1320+X1326+X1328+X1331</f>
        <v>666050</v>
      </c>
      <c r="Y1336" s="149"/>
      <c r="Z1336" s="149"/>
      <c r="AA1336" s="149"/>
      <c r="AB1336" s="149"/>
      <c r="AC1336" s="150"/>
      <c r="AD1336" s="148">
        <f>AD1320+AD1326+AD1328+AD1331</f>
        <v>634693.98999999987</v>
      </c>
      <c r="AE1336" s="149"/>
      <c r="AF1336" s="149"/>
      <c r="AG1336" s="149"/>
      <c r="AH1336" s="149"/>
      <c r="AI1336" s="150"/>
      <c r="AJ1336" s="154">
        <f>AD1336/X1336*100</f>
        <v>95.292243825538606</v>
      </c>
      <c r="AK1336" s="155"/>
    </row>
    <row r="1337" spans="1:37" ht="20.100000000000001" customHeight="1" x14ac:dyDescent="0.25">
      <c r="A1337" s="202"/>
      <c r="B1337" s="203"/>
      <c r="C1337" s="205"/>
      <c r="D1337" s="205"/>
      <c r="E1337" s="205"/>
      <c r="F1337" s="205"/>
      <c r="G1337" s="205"/>
      <c r="H1337" s="205"/>
      <c r="I1337" s="205"/>
      <c r="J1337" s="205"/>
      <c r="K1337" s="205"/>
      <c r="L1337" s="205"/>
      <c r="M1337" s="205"/>
      <c r="N1337" s="205"/>
      <c r="O1337" s="205"/>
      <c r="P1337" s="205"/>
      <c r="Q1337" s="205"/>
      <c r="R1337" s="205"/>
      <c r="S1337" s="205"/>
      <c r="T1337" s="205"/>
      <c r="U1337" s="205"/>
      <c r="V1337" s="205"/>
      <c r="W1337" s="205"/>
      <c r="X1337" s="151"/>
      <c r="Y1337" s="152"/>
      <c r="Z1337" s="152"/>
      <c r="AA1337" s="152"/>
      <c r="AB1337" s="152"/>
      <c r="AC1337" s="153"/>
      <c r="AD1337" s="151"/>
      <c r="AE1337" s="152"/>
      <c r="AF1337" s="152"/>
      <c r="AG1337" s="152"/>
      <c r="AH1337" s="152"/>
      <c r="AI1337" s="153"/>
      <c r="AJ1337" s="156" t="e">
        <f t="shared" si="53"/>
        <v>#DIV/0!</v>
      </c>
      <c r="AK1337" s="157"/>
    </row>
    <row r="1338" spans="1:37" ht="11.25" customHeight="1" x14ac:dyDescent="0.25"/>
    <row r="1339" spans="1:37" ht="20.100000000000001" customHeight="1" x14ac:dyDescent="0.25"/>
    <row r="1340" spans="1:37" ht="20.100000000000001" customHeight="1" x14ac:dyDescent="0.25">
      <c r="A1340" s="196" t="s">
        <v>89</v>
      </c>
      <c r="B1340" s="197"/>
      <c r="C1340" s="197" t="s">
        <v>90</v>
      </c>
      <c r="D1340" s="197"/>
      <c r="E1340" s="164" t="s">
        <v>91</v>
      </c>
      <c r="F1340" s="164"/>
      <c r="G1340" s="197" t="s">
        <v>91</v>
      </c>
      <c r="H1340" s="197"/>
      <c r="I1340" s="197" t="s">
        <v>92</v>
      </c>
      <c r="J1340" s="197"/>
      <c r="K1340" s="197"/>
      <c r="L1340" s="197"/>
      <c r="M1340" s="197"/>
      <c r="N1340" s="197"/>
      <c r="O1340" s="197"/>
      <c r="P1340" s="197"/>
      <c r="Q1340" s="197"/>
      <c r="R1340" s="197"/>
      <c r="S1340" s="197"/>
      <c r="T1340" s="197"/>
      <c r="U1340" s="197"/>
      <c r="V1340" s="197"/>
      <c r="W1340" s="197"/>
      <c r="X1340" s="197" t="s">
        <v>201</v>
      </c>
      <c r="Y1340" s="197"/>
      <c r="Z1340" s="197"/>
      <c r="AA1340" s="197"/>
      <c r="AB1340" s="197"/>
      <c r="AC1340" s="206"/>
      <c r="AD1340" s="197" t="s">
        <v>200</v>
      </c>
      <c r="AE1340" s="197"/>
      <c r="AF1340" s="197"/>
      <c r="AG1340" s="197"/>
      <c r="AH1340" s="197"/>
      <c r="AI1340" s="206"/>
      <c r="AJ1340" s="158" t="s">
        <v>122</v>
      </c>
      <c r="AK1340" s="159"/>
    </row>
    <row r="1341" spans="1:37" ht="20.100000000000001" customHeight="1" x14ac:dyDescent="0.25">
      <c r="A1341" s="198"/>
      <c r="B1341" s="199"/>
      <c r="C1341" s="199"/>
      <c r="D1341" s="199"/>
      <c r="E1341" s="165"/>
      <c r="F1341" s="165"/>
      <c r="G1341" s="199"/>
      <c r="H1341" s="199"/>
      <c r="I1341" s="199"/>
      <c r="J1341" s="199"/>
      <c r="K1341" s="199"/>
      <c r="L1341" s="199"/>
      <c r="M1341" s="199"/>
      <c r="N1341" s="199"/>
      <c r="O1341" s="199"/>
      <c r="P1341" s="199"/>
      <c r="Q1341" s="199"/>
      <c r="R1341" s="199"/>
      <c r="S1341" s="199"/>
      <c r="T1341" s="199"/>
      <c r="U1341" s="199"/>
      <c r="V1341" s="199"/>
      <c r="W1341" s="199"/>
      <c r="X1341" s="199"/>
      <c r="Y1341" s="199"/>
      <c r="Z1341" s="199"/>
      <c r="AA1341" s="199"/>
      <c r="AB1341" s="199"/>
      <c r="AC1341" s="207"/>
      <c r="AD1341" s="199"/>
      <c r="AE1341" s="199"/>
      <c r="AF1341" s="199"/>
      <c r="AG1341" s="199"/>
      <c r="AH1341" s="199"/>
      <c r="AI1341" s="207"/>
      <c r="AJ1341" s="160"/>
      <c r="AK1341" s="161"/>
    </row>
    <row r="1342" spans="1:37" ht="20.100000000000001" customHeight="1" x14ac:dyDescent="0.25">
      <c r="A1342" s="166">
        <v>27</v>
      </c>
      <c r="B1342" s="167"/>
      <c r="C1342" s="187" t="s">
        <v>116</v>
      </c>
      <c r="D1342" s="188"/>
      <c r="E1342" s="188"/>
      <c r="F1342" s="188"/>
      <c r="G1342" s="188"/>
      <c r="H1342" s="188"/>
      <c r="I1342" s="188"/>
      <c r="J1342" s="188"/>
      <c r="K1342" s="188"/>
      <c r="L1342" s="188"/>
      <c r="M1342" s="188"/>
      <c r="N1342" s="188"/>
      <c r="O1342" s="188"/>
      <c r="P1342" s="188"/>
      <c r="Q1342" s="188"/>
      <c r="R1342" s="188"/>
      <c r="S1342" s="188"/>
      <c r="T1342" s="188"/>
      <c r="U1342" s="188"/>
      <c r="V1342" s="188"/>
      <c r="W1342" s="188"/>
      <c r="X1342" s="188"/>
      <c r="Y1342" s="188"/>
      <c r="Z1342" s="188"/>
      <c r="AA1342" s="188"/>
      <c r="AB1342" s="188"/>
      <c r="AC1342" s="188"/>
      <c r="AD1342" s="188"/>
      <c r="AE1342" s="188"/>
      <c r="AF1342" s="188"/>
      <c r="AG1342" s="188"/>
      <c r="AH1342" s="188"/>
      <c r="AI1342" s="188"/>
      <c r="AJ1342" s="188"/>
      <c r="AK1342" s="189"/>
    </row>
    <row r="1343" spans="1:37" ht="20.100000000000001" customHeight="1" x14ac:dyDescent="0.25">
      <c r="A1343" s="168"/>
      <c r="B1343" s="169"/>
      <c r="C1343" s="190"/>
      <c r="D1343" s="191"/>
      <c r="E1343" s="191"/>
      <c r="F1343" s="191"/>
      <c r="G1343" s="191"/>
      <c r="H1343" s="191"/>
      <c r="I1343" s="191"/>
      <c r="J1343" s="191"/>
      <c r="K1343" s="191"/>
      <c r="L1343" s="191"/>
      <c r="M1343" s="191"/>
      <c r="N1343" s="191"/>
      <c r="O1343" s="191"/>
      <c r="P1343" s="191"/>
      <c r="Q1343" s="191"/>
      <c r="R1343" s="191"/>
      <c r="S1343" s="191"/>
      <c r="T1343" s="191"/>
      <c r="U1343" s="191"/>
      <c r="V1343" s="191"/>
      <c r="W1343" s="191"/>
      <c r="X1343" s="191"/>
      <c r="Y1343" s="191"/>
      <c r="Z1343" s="191"/>
      <c r="AA1343" s="191"/>
      <c r="AB1343" s="191"/>
      <c r="AC1343" s="191"/>
      <c r="AD1343" s="191"/>
      <c r="AE1343" s="191"/>
      <c r="AF1343" s="191"/>
      <c r="AG1343" s="191"/>
      <c r="AH1343" s="191"/>
      <c r="AI1343" s="191"/>
      <c r="AJ1343" s="191"/>
      <c r="AK1343" s="192"/>
    </row>
    <row r="1344" spans="1:37" ht="20.100000000000001" customHeight="1" x14ac:dyDescent="0.25">
      <c r="A1344" s="142"/>
      <c r="B1344" s="143"/>
      <c r="C1344" s="147"/>
      <c r="D1344" s="147"/>
      <c r="E1344" s="101">
        <v>411</v>
      </c>
      <c r="F1344" s="101"/>
      <c r="G1344" s="170" t="s">
        <v>32</v>
      </c>
      <c r="H1344" s="170"/>
      <c r="I1344" s="170"/>
      <c r="J1344" s="170"/>
      <c r="K1344" s="170"/>
      <c r="L1344" s="170"/>
      <c r="M1344" s="170"/>
      <c r="N1344" s="170"/>
      <c r="O1344" s="170"/>
      <c r="P1344" s="170"/>
      <c r="Q1344" s="170"/>
      <c r="R1344" s="170"/>
      <c r="S1344" s="170"/>
      <c r="T1344" s="170"/>
      <c r="U1344" s="170"/>
      <c r="V1344" s="170"/>
      <c r="W1344" s="170"/>
      <c r="X1344" s="83">
        <f>SUM(X1345:X1349)</f>
        <v>1013900</v>
      </c>
      <c r="Y1344" s="84"/>
      <c r="Z1344" s="84"/>
      <c r="AA1344" s="84"/>
      <c r="AB1344" s="84"/>
      <c r="AC1344" s="85"/>
      <c r="AD1344" s="83">
        <f>SUM(AD1345:AD1349)</f>
        <v>1006374.72</v>
      </c>
      <c r="AE1344" s="84"/>
      <c r="AF1344" s="84"/>
      <c r="AG1344" s="84"/>
      <c r="AH1344" s="84"/>
      <c r="AI1344" s="85"/>
      <c r="AJ1344" s="86">
        <f t="shared" ref="AJ1344:AJ1371" si="54">AD1344/X1344*100</f>
        <v>99.257788736561793</v>
      </c>
      <c r="AK1344" s="87"/>
    </row>
    <row r="1345" spans="1:37" ht="20.100000000000001" customHeight="1" x14ac:dyDescent="0.25">
      <c r="A1345" s="144"/>
      <c r="B1345" s="141"/>
      <c r="C1345" s="140">
        <v>133</v>
      </c>
      <c r="D1345" s="140"/>
      <c r="E1345" s="162"/>
      <c r="F1345" s="162"/>
      <c r="G1345" s="141">
        <v>4111</v>
      </c>
      <c r="H1345" s="141"/>
      <c r="I1345" s="141"/>
      <c r="J1345" s="120" t="s">
        <v>33</v>
      </c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1">
        <v>605000</v>
      </c>
      <c r="Y1345" s="121"/>
      <c r="Z1345" s="121"/>
      <c r="AA1345" s="121"/>
      <c r="AB1345" s="121"/>
      <c r="AC1345" s="122"/>
      <c r="AD1345" s="121">
        <v>605175.03</v>
      </c>
      <c r="AE1345" s="121"/>
      <c r="AF1345" s="121"/>
      <c r="AG1345" s="121"/>
      <c r="AH1345" s="121"/>
      <c r="AI1345" s="122"/>
      <c r="AJ1345" s="88">
        <f t="shared" si="54"/>
        <v>100.02893057851242</v>
      </c>
      <c r="AK1345" s="89"/>
    </row>
    <row r="1346" spans="1:37" ht="20.100000000000001" customHeight="1" x14ac:dyDescent="0.25">
      <c r="A1346" s="144"/>
      <c r="B1346" s="141"/>
      <c r="C1346" s="140">
        <v>133</v>
      </c>
      <c r="D1346" s="140"/>
      <c r="E1346" s="162"/>
      <c r="F1346" s="162"/>
      <c r="G1346" s="141">
        <v>4112</v>
      </c>
      <c r="H1346" s="141"/>
      <c r="I1346" s="141"/>
      <c r="J1346" s="208" t="s">
        <v>34</v>
      </c>
      <c r="K1346" s="208"/>
      <c r="L1346" s="208"/>
      <c r="M1346" s="208"/>
      <c r="N1346" s="208"/>
      <c r="O1346" s="208"/>
      <c r="P1346" s="208"/>
      <c r="Q1346" s="208"/>
      <c r="R1346" s="208"/>
      <c r="S1346" s="208"/>
      <c r="T1346" s="208"/>
      <c r="U1346" s="208"/>
      <c r="V1346" s="208"/>
      <c r="W1346" s="208"/>
      <c r="X1346" s="121">
        <v>85000</v>
      </c>
      <c r="Y1346" s="121"/>
      <c r="Z1346" s="121"/>
      <c r="AA1346" s="121"/>
      <c r="AB1346" s="121"/>
      <c r="AC1346" s="122"/>
      <c r="AD1346" s="121">
        <v>81776.89</v>
      </c>
      <c r="AE1346" s="121"/>
      <c r="AF1346" s="121"/>
      <c r="AG1346" s="121"/>
      <c r="AH1346" s="121"/>
      <c r="AI1346" s="122"/>
      <c r="AJ1346" s="88">
        <f t="shared" si="54"/>
        <v>96.208105882352939</v>
      </c>
      <c r="AK1346" s="89"/>
    </row>
    <row r="1347" spans="1:37" ht="20.100000000000001" customHeight="1" x14ac:dyDescent="0.25">
      <c r="A1347" s="144"/>
      <c r="B1347" s="141"/>
      <c r="C1347" s="140">
        <v>133</v>
      </c>
      <c r="D1347" s="140"/>
      <c r="E1347" s="162"/>
      <c r="F1347" s="162"/>
      <c r="G1347" s="141">
        <v>4113</v>
      </c>
      <c r="H1347" s="141"/>
      <c r="I1347" s="141"/>
      <c r="J1347" s="120" t="s">
        <v>35</v>
      </c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1">
        <v>217500</v>
      </c>
      <c r="Y1347" s="121"/>
      <c r="Z1347" s="121"/>
      <c r="AA1347" s="121"/>
      <c r="AB1347" s="121"/>
      <c r="AC1347" s="122"/>
      <c r="AD1347" s="121">
        <v>216765.09</v>
      </c>
      <c r="AE1347" s="121"/>
      <c r="AF1347" s="121"/>
      <c r="AG1347" s="121"/>
      <c r="AH1347" s="121"/>
      <c r="AI1347" s="122"/>
      <c r="AJ1347" s="88">
        <f t="shared" si="54"/>
        <v>99.662110344827582</v>
      </c>
      <c r="AK1347" s="89"/>
    </row>
    <row r="1348" spans="1:37" ht="20.100000000000001" customHeight="1" x14ac:dyDescent="0.25">
      <c r="A1348" s="144"/>
      <c r="B1348" s="141"/>
      <c r="C1348" s="140">
        <v>133</v>
      </c>
      <c r="D1348" s="140"/>
      <c r="E1348" s="162"/>
      <c r="F1348" s="162"/>
      <c r="G1348" s="141">
        <v>4114</v>
      </c>
      <c r="H1348" s="141"/>
      <c r="I1348" s="141"/>
      <c r="J1348" s="120" t="s">
        <v>36</v>
      </c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1">
        <v>93700</v>
      </c>
      <c r="Y1348" s="121"/>
      <c r="Z1348" s="121"/>
      <c r="AA1348" s="121"/>
      <c r="AB1348" s="121"/>
      <c r="AC1348" s="122"/>
      <c r="AD1348" s="121">
        <v>90369.37</v>
      </c>
      <c r="AE1348" s="121"/>
      <c r="AF1348" s="121"/>
      <c r="AG1348" s="121"/>
      <c r="AH1348" s="121"/>
      <c r="AI1348" s="122"/>
      <c r="AJ1348" s="88">
        <f t="shared" si="54"/>
        <v>96.44543223052294</v>
      </c>
      <c r="AK1348" s="89"/>
    </row>
    <row r="1349" spans="1:37" ht="20.100000000000001" customHeight="1" x14ac:dyDescent="0.25">
      <c r="A1349" s="146"/>
      <c r="B1349" s="138"/>
      <c r="C1349" s="137">
        <v>133</v>
      </c>
      <c r="D1349" s="137"/>
      <c r="E1349" s="163"/>
      <c r="F1349" s="163"/>
      <c r="G1349" s="138">
        <v>4115</v>
      </c>
      <c r="H1349" s="138"/>
      <c r="I1349" s="138"/>
      <c r="J1349" s="105" t="s">
        <v>37</v>
      </c>
      <c r="K1349" s="105"/>
      <c r="L1349" s="105"/>
      <c r="M1349" s="105"/>
      <c r="N1349" s="105"/>
      <c r="O1349" s="105"/>
      <c r="P1349" s="105"/>
      <c r="Q1349" s="105"/>
      <c r="R1349" s="105"/>
      <c r="S1349" s="105"/>
      <c r="T1349" s="105"/>
      <c r="U1349" s="105"/>
      <c r="V1349" s="105"/>
      <c r="W1349" s="105"/>
      <c r="X1349" s="106">
        <v>12700</v>
      </c>
      <c r="Y1349" s="106"/>
      <c r="Z1349" s="106"/>
      <c r="AA1349" s="106"/>
      <c r="AB1349" s="106"/>
      <c r="AC1349" s="107"/>
      <c r="AD1349" s="106">
        <v>12288.34</v>
      </c>
      <c r="AE1349" s="106"/>
      <c r="AF1349" s="106"/>
      <c r="AG1349" s="106"/>
      <c r="AH1349" s="106"/>
      <c r="AI1349" s="107"/>
      <c r="AJ1349" s="88">
        <f t="shared" si="54"/>
        <v>96.75858267716535</v>
      </c>
      <c r="AK1349" s="89"/>
    </row>
    <row r="1350" spans="1:37" ht="20.100000000000001" customHeight="1" x14ac:dyDescent="0.25">
      <c r="A1350" s="142"/>
      <c r="B1350" s="143"/>
      <c r="C1350" s="147"/>
      <c r="D1350" s="147"/>
      <c r="E1350" s="101">
        <v>412</v>
      </c>
      <c r="F1350" s="101"/>
      <c r="G1350" s="103" t="s">
        <v>38</v>
      </c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  <c r="U1350" s="103"/>
      <c r="V1350" s="103"/>
      <c r="W1350" s="103"/>
      <c r="X1350" s="83">
        <f>SUM(X1351:X1351)</f>
        <v>60600</v>
      </c>
      <c r="Y1350" s="84"/>
      <c r="Z1350" s="84"/>
      <c r="AA1350" s="84"/>
      <c r="AB1350" s="84"/>
      <c r="AC1350" s="85"/>
      <c r="AD1350" s="83">
        <f>SUM(AD1351:AD1351)</f>
        <v>58261.73</v>
      </c>
      <c r="AE1350" s="84"/>
      <c r="AF1350" s="84"/>
      <c r="AG1350" s="84"/>
      <c r="AH1350" s="84"/>
      <c r="AI1350" s="85"/>
      <c r="AJ1350" s="86">
        <f t="shared" si="54"/>
        <v>96.141468646864695</v>
      </c>
      <c r="AK1350" s="87"/>
    </row>
    <row r="1351" spans="1:37" ht="20.100000000000001" customHeight="1" x14ac:dyDescent="0.25">
      <c r="A1351" s="144"/>
      <c r="B1351" s="141"/>
      <c r="C1351" s="140">
        <v>133</v>
      </c>
      <c r="D1351" s="140"/>
      <c r="E1351" s="162"/>
      <c r="F1351" s="162"/>
      <c r="G1351" s="141">
        <v>4123</v>
      </c>
      <c r="H1351" s="141"/>
      <c r="I1351" s="141"/>
      <c r="J1351" s="120" t="s">
        <v>39</v>
      </c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1">
        <v>60600</v>
      </c>
      <c r="Y1351" s="121"/>
      <c r="Z1351" s="121"/>
      <c r="AA1351" s="121"/>
      <c r="AB1351" s="121"/>
      <c r="AC1351" s="122"/>
      <c r="AD1351" s="121">
        <v>58261.73</v>
      </c>
      <c r="AE1351" s="121"/>
      <c r="AF1351" s="121"/>
      <c r="AG1351" s="121"/>
      <c r="AH1351" s="121"/>
      <c r="AI1351" s="122"/>
      <c r="AJ1351" s="88">
        <f t="shared" si="54"/>
        <v>96.141468646864695</v>
      </c>
      <c r="AK1351" s="89"/>
    </row>
    <row r="1352" spans="1:37" ht="20.100000000000001" customHeight="1" x14ac:dyDescent="0.25">
      <c r="A1352" s="142"/>
      <c r="B1352" s="143"/>
      <c r="C1352" s="147"/>
      <c r="D1352" s="147"/>
      <c r="E1352" s="101">
        <v>413</v>
      </c>
      <c r="F1352" s="101"/>
      <c r="G1352" s="103" t="s">
        <v>43</v>
      </c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  <c r="U1352" s="103"/>
      <c r="V1352" s="103"/>
      <c r="W1352" s="103"/>
      <c r="X1352" s="83">
        <f>SUM(X1353:X1356)</f>
        <v>638500</v>
      </c>
      <c r="Y1352" s="84"/>
      <c r="Z1352" s="84"/>
      <c r="AA1352" s="84"/>
      <c r="AB1352" s="84"/>
      <c r="AC1352" s="85"/>
      <c r="AD1352" s="83">
        <f>SUM(AD1353:AD1356)</f>
        <v>630330.35000000009</v>
      </c>
      <c r="AE1352" s="84"/>
      <c r="AF1352" s="84"/>
      <c r="AG1352" s="84"/>
      <c r="AH1352" s="84"/>
      <c r="AI1352" s="85"/>
      <c r="AJ1352" s="86">
        <f t="shared" si="54"/>
        <v>98.720493343774478</v>
      </c>
      <c r="AK1352" s="87"/>
    </row>
    <row r="1353" spans="1:37" ht="20.100000000000001" customHeight="1" x14ac:dyDescent="0.25">
      <c r="A1353" s="464"/>
      <c r="B1353" s="239"/>
      <c r="C1353" s="140">
        <v>133</v>
      </c>
      <c r="D1353" s="140"/>
      <c r="E1353" s="444"/>
      <c r="F1353" s="444"/>
      <c r="G1353" s="141">
        <v>4131</v>
      </c>
      <c r="H1353" s="141"/>
      <c r="I1353" s="141"/>
      <c r="J1353" s="120" t="s">
        <v>44</v>
      </c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1">
        <v>70000</v>
      </c>
      <c r="Y1353" s="121"/>
      <c r="Z1353" s="121"/>
      <c r="AA1353" s="121"/>
      <c r="AB1353" s="121"/>
      <c r="AC1353" s="122"/>
      <c r="AD1353" s="121">
        <v>69365.55</v>
      </c>
      <c r="AE1353" s="121"/>
      <c r="AF1353" s="121"/>
      <c r="AG1353" s="121"/>
      <c r="AH1353" s="121"/>
      <c r="AI1353" s="122"/>
      <c r="AJ1353" s="88">
        <f t="shared" si="54"/>
        <v>99.093642857142868</v>
      </c>
      <c r="AK1353" s="89"/>
    </row>
    <row r="1354" spans="1:37" ht="20.100000000000001" customHeight="1" x14ac:dyDescent="0.25">
      <c r="A1354" s="464"/>
      <c r="B1354" s="239"/>
      <c r="C1354" s="140">
        <v>133</v>
      </c>
      <c r="D1354" s="140"/>
      <c r="E1354" s="444"/>
      <c r="F1354" s="444"/>
      <c r="G1354" s="141">
        <v>4133</v>
      </c>
      <c r="H1354" s="141"/>
      <c r="I1354" s="141"/>
      <c r="J1354" s="120" t="s">
        <v>45</v>
      </c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1">
        <v>52500</v>
      </c>
      <c r="Y1354" s="121"/>
      <c r="Z1354" s="121"/>
      <c r="AA1354" s="121"/>
      <c r="AB1354" s="121"/>
      <c r="AC1354" s="122"/>
      <c r="AD1354" s="121">
        <v>52365.03</v>
      </c>
      <c r="AE1354" s="121"/>
      <c r="AF1354" s="121"/>
      <c r="AG1354" s="121"/>
      <c r="AH1354" s="121"/>
      <c r="AI1354" s="122"/>
      <c r="AJ1354" s="88">
        <f t="shared" si="54"/>
        <v>99.742914285714278</v>
      </c>
      <c r="AK1354" s="89"/>
    </row>
    <row r="1355" spans="1:37" ht="20.100000000000001" customHeight="1" x14ac:dyDescent="0.25">
      <c r="A1355" s="144"/>
      <c r="B1355" s="141"/>
      <c r="C1355" s="92">
        <v>435</v>
      </c>
      <c r="D1355" s="93"/>
      <c r="E1355" s="162"/>
      <c r="F1355" s="162"/>
      <c r="G1355" s="229">
        <v>4134</v>
      </c>
      <c r="H1355" s="230"/>
      <c r="I1355" s="231"/>
      <c r="J1355" s="94" t="s">
        <v>46</v>
      </c>
      <c r="K1355" s="95"/>
      <c r="L1355" s="95"/>
      <c r="M1355" s="95"/>
      <c r="N1355" s="95"/>
      <c r="O1355" s="95"/>
      <c r="P1355" s="95"/>
      <c r="Q1355" s="95"/>
      <c r="R1355" s="95"/>
      <c r="S1355" s="95"/>
      <c r="T1355" s="95"/>
      <c r="U1355" s="95"/>
      <c r="V1355" s="95"/>
      <c r="W1355" s="96"/>
      <c r="X1355" s="97">
        <v>354000</v>
      </c>
      <c r="Y1355" s="98"/>
      <c r="Z1355" s="98"/>
      <c r="AA1355" s="98"/>
      <c r="AB1355" s="98"/>
      <c r="AC1355" s="99"/>
      <c r="AD1355" s="100">
        <v>353191.88</v>
      </c>
      <c r="AE1355" s="98"/>
      <c r="AF1355" s="98"/>
      <c r="AG1355" s="98"/>
      <c r="AH1355" s="98"/>
      <c r="AI1355" s="99"/>
      <c r="AJ1355" s="88">
        <f t="shared" si="54"/>
        <v>99.77171751412429</v>
      </c>
      <c r="AK1355" s="89"/>
    </row>
    <row r="1356" spans="1:37" ht="20.100000000000001" customHeight="1" x14ac:dyDescent="0.25">
      <c r="A1356" s="146"/>
      <c r="B1356" s="138"/>
      <c r="C1356" s="108">
        <v>434</v>
      </c>
      <c r="D1356" s="109"/>
      <c r="E1356" s="163"/>
      <c r="F1356" s="163"/>
      <c r="G1356" s="110">
        <v>4135</v>
      </c>
      <c r="H1356" s="111"/>
      <c r="I1356" s="112"/>
      <c r="J1356" s="476" t="s">
        <v>47</v>
      </c>
      <c r="K1356" s="477"/>
      <c r="L1356" s="477"/>
      <c r="M1356" s="477"/>
      <c r="N1356" s="477"/>
      <c r="O1356" s="477"/>
      <c r="P1356" s="477"/>
      <c r="Q1356" s="477"/>
      <c r="R1356" s="477"/>
      <c r="S1356" s="477"/>
      <c r="T1356" s="477"/>
      <c r="U1356" s="477"/>
      <c r="V1356" s="477"/>
      <c r="W1356" s="478"/>
      <c r="X1356" s="116">
        <v>162000</v>
      </c>
      <c r="Y1356" s="117"/>
      <c r="Z1356" s="117"/>
      <c r="AA1356" s="117"/>
      <c r="AB1356" s="117"/>
      <c r="AC1356" s="118"/>
      <c r="AD1356" s="119">
        <v>155407.89000000001</v>
      </c>
      <c r="AE1356" s="117"/>
      <c r="AF1356" s="117"/>
      <c r="AG1356" s="117"/>
      <c r="AH1356" s="117"/>
      <c r="AI1356" s="118"/>
      <c r="AJ1356" s="593">
        <f t="shared" si="54"/>
        <v>95.930796296296307</v>
      </c>
      <c r="AK1356" s="594"/>
    </row>
    <row r="1357" spans="1:37" ht="20.100000000000001" customHeight="1" x14ac:dyDescent="0.25">
      <c r="A1357" s="142"/>
      <c r="B1357" s="143"/>
      <c r="C1357" s="147"/>
      <c r="D1357" s="147"/>
      <c r="E1357" s="101">
        <v>414</v>
      </c>
      <c r="F1357" s="101"/>
      <c r="G1357" s="103" t="s">
        <v>48</v>
      </c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  <c r="U1357" s="103"/>
      <c r="V1357" s="103"/>
      <c r="W1357" s="103"/>
      <c r="X1357" s="83">
        <f>SUM(X1358:X1361)</f>
        <v>68500</v>
      </c>
      <c r="Y1357" s="84"/>
      <c r="Z1357" s="84"/>
      <c r="AA1357" s="84"/>
      <c r="AB1357" s="84"/>
      <c r="AC1357" s="85"/>
      <c r="AD1357" s="83">
        <f>SUM(AD1358:AD1361)</f>
        <v>63370.14</v>
      </c>
      <c r="AE1357" s="84"/>
      <c r="AF1357" s="84"/>
      <c r="AG1357" s="84"/>
      <c r="AH1357" s="84"/>
      <c r="AI1357" s="85"/>
      <c r="AJ1357" s="86">
        <f t="shared" si="54"/>
        <v>92.511153284671536</v>
      </c>
      <c r="AK1357" s="87"/>
    </row>
    <row r="1358" spans="1:37" ht="20.100000000000001" customHeight="1" x14ac:dyDescent="0.25">
      <c r="A1358" s="464"/>
      <c r="B1358" s="239"/>
      <c r="C1358" s="140">
        <v>133</v>
      </c>
      <c r="D1358" s="140"/>
      <c r="E1358" s="444"/>
      <c r="F1358" s="444"/>
      <c r="G1358" s="141">
        <v>4141</v>
      </c>
      <c r="H1358" s="141"/>
      <c r="I1358" s="141"/>
      <c r="J1358" s="120" t="s">
        <v>49</v>
      </c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1">
        <v>3000</v>
      </c>
      <c r="Y1358" s="121"/>
      <c r="Z1358" s="121"/>
      <c r="AA1358" s="121"/>
      <c r="AB1358" s="121"/>
      <c r="AC1358" s="122"/>
      <c r="AD1358" s="121">
        <v>2297.39</v>
      </c>
      <c r="AE1358" s="121"/>
      <c r="AF1358" s="121"/>
      <c r="AG1358" s="121"/>
      <c r="AH1358" s="121"/>
      <c r="AI1358" s="122"/>
      <c r="AJ1358" s="88">
        <f t="shared" si="54"/>
        <v>76.579666666666654</v>
      </c>
      <c r="AK1358" s="89"/>
    </row>
    <row r="1359" spans="1:37" ht="20.100000000000001" customHeight="1" x14ac:dyDescent="0.25">
      <c r="A1359" s="144"/>
      <c r="B1359" s="141"/>
      <c r="C1359" s="140">
        <v>460</v>
      </c>
      <c r="D1359" s="140"/>
      <c r="E1359" s="162"/>
      <c r="F1359" s="162"/>
      <c r="G1359" s="141">
        <v>4143</v>
      </c>
      <c r="H1359" s="141"/>
      <c r="I1359" s="141"/>
      <c r="J1359" s="120" t="s">
        <v>51</v>
      </c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1">
        <v>23500</v>
      </c>
      <c r="Y1359" s="121"/>
      <c r="Z1359" s="121"/>
      <c r="AA1359" s="121"/>
      <c r="AB1359" s="121"/>
      <c r="AC1359" s="122"/>
      <c r="AD1359" s="121">
        <v>20091.240000000002</v>
      </c>
      <c r="AE1359" s="121"/>
      <c r="AF1359" s="121"/>
      <c r="AG1359" s="121"/>
      <c r="AH1359" s="121"/>
      <c r="AI1359" s="122"/>
      <c r="AJ1359" s="88">
        <f t="shared" si="54"/>
        <v>85.494638297872356</v>
      </c>
      <c r="AK1359" s="89"/>
    </row>
    <row r="1360" spans="1:37" ht="20.100000000000001" customHeight="1" x14ac:dyDescent="0.25">
      <c r="A1360" s="145"/>
      <c r="B1360" s="139"/>
      <c r="C1360" s="140">
        <v>485</v>
      </c>
      <c r="D1360" s="140"/>
      <c r="E1360" s="102"/>
      <c r="F1360" s="102"/>
      <c r="G1360" s="141">
        <v>4148</v>
      </c>
      <c r="H1360" s="141"/>
      <c r="I1360" s="141"/>
      <c r="J1360" s="120" t="s">
        <v>55</v>
      </c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1">
        <v>1000</v>
      </c>
      <c r="Y1360" s="121"/>
      <c r="Z1360" s="121"/>
      <c r="AA1360" s="121"/>
      <c r="AB1360" s="121"/>
      <c r="AC1360" s="122"/>
      <c r="AD1360" s="121">
        <v>0</v>
      </c>
      <c r="AE1360" s="121"/>
      <c r="AF1360" s="121"/>
      <c r="AG1360" s="121"/>
      <c r="AH1360" s="121"/>
      <c r="AI1360" s="122"/>
      <c r="AJ1360" s="88">
        <f t="shared" si="54"/>
        <v>0</v>
      </c>
      <c r="AK1360" s="89"/>
    </row>
    <row r="1361" spans="1:37" ht="20.100000000000001" customHeight="1" x14ac:dyDescent="0.25">
      <c r="A1361" s="146"/>
      <c r="B1361" s="138"/>
      <c r="C1361" s="137">
        <v>133</v>
      </c>
      <c r="D1361" s="137"/>
      <c r="E1361" s="163"/>
      <c r="F1361" s="163"/>
      <c r="G1361" s="138">
        <v>4149</v>
      </c>
      <c r="H1361" s="138"/>
      <c r="I1361" s="138"/>
      <c r="J1361" s="105" t="s">
        <v>56</v>
      </c>
      <c r="K1361" s="105"/>
      <c r="L1361" s="105"/>
      <c r="M1361" s="105"/>
      <c r="N1361" s="105"/>
      <c r="O1361" s="105"/>
      <c r="P1361" s="105"/>
      <c r="Q1361" s="105"/>
      <c r="R1361" s="105"/>
      <c r="S1361" s="105"/>
      <c r="T1361" s="105"/>
      <c r="U1361" s="105"/>
      <c r="V1361" s="105"/>
      <c r="W1361" s="105"/>
      <c r="X1361" s="106">
        <v>41000</v>
      </c>
      <c r="Y1361" s="106"/>
      <c r="Z1361" s="106"/>
      <c r="AA1361" s="106"/>
      <c r="AB1361" s="106"/>
      <c r="AC1361" s="107"/>
      <c r="AD1361" s="106">
        <v>40981.51</v>
      </c>
      <c r="AE1361" s="106"/>
      <c r="AF1361" s="106"/>
      <c r="AG1361" s="106"/>
      <c r="AH1361" s="106"/>
      <c r="AI1361" s="107"/>
      <c r="AJ1361" s="88">
        <f t="shared" si="54"/>
        <v>99.954902439024394</v>
      </c>
      <c r="AK1361" s="89"/>
    </row>
    <row r="1362" spans="1:37" ht="20.100000000000001" customHeight="1" x14ac:dyDescent="0.25">
      <c r="A1362" s="142"/>
      <c r="B1362" s="143"/>
      <c r="C1362" s="147"/>
      <c r="D1362" s="147"/>
      <c r="E1362" s="101">
        <v>415</v>
      </c>
      <c r="F1362" s="101"/>
      <c r="G1362" s="103" t="s">
        <v>57</v>
      </c>
      <c r="H1362" s="103"/>
      <c r="I1362" s="103"/>
      <c r="J1362" s="103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  <c r="U1362" s="103"/>
      <c r="V1362" s="103"/>
      <c r="W1362" s="103"/>
      <c r="X1362" s="83">
        <f>SUM(X1363:X1365)</f>
        <v>426000</v>
      </c>
      <c r="Y1362" s="84"/>
      <c r="Z1362" s="84"/>
      <c r="AA1362" s="84"/>
      <c r="AB1362" s="84"/>
      <c r="AC1362" s="85"/>
      <c r="AD1362" s="83">
        <f>SUM(AD1363:AD1365)</f>
        <v>413178.44</v>
      </c>
      <c r="AE1362" s="84"/>
      <c r="AF1362" s="84"/>
      <c r="AG1362" s="84"/>
      <c r="AH1362" s="84"/>
      <c r="AI1362" s="85"/>
      <c r="AJ1362" s="86">
        <f t="shared" si="54"/>
        <v>96.990244131455398</v>
      </c>
      <c r="AK1362" s="87"/>
    </row>
    <row r="1363" spans="1:37" ht="20.100000000000001" customHeight="1" x14ac:dyDescent="0.25">
      <c r="A1363" s="464"/>
      <c r="B1363" s="239"/>
      <c r="C1363" s="140">
        <v>133</v>
      </c>
      <c r="D1363" s="140"/>
      <c r="E1363" s="444"/>
      <c r="F1363" s="444"/>
      <c r="G1363" s="141">
        <v>4152</v>
      </c>
      <c r="H1363" s="141"/>
      <c r="I1363" s="141"/>
      <c r="J1363" s="120" t="s">
        <v>58</v>
      </c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1">
        <v>271000</v>
      </c>
      <c r="Y1363" s="121"/>
      <c r="Z1363" s="121"/>
      <c r="AA1363" s="121"/>
      <c r="AB1363" s="121"/>
      <c r="AC1363" s="122"/>
      <c r="AD1363" s="121">
        <v>264527.62</v>
      </c>
      <c r="AE1363" s="121"/>
      <c r="AF1363" s="121"/>
      <c r="AG1363" s="121"/>
      <c r="AH1363" s="121"/>
      <c r="AI1363" s="122"/>
      <c r="AJ1363" s="88">
        <f t="shared" si="54"/>
        <v>97.611667896678966</v>
      </c>
      <c r="AK1363" s="89"/>
    </row>
    <row r="1364" spans="1:37" ht="20.100000000000001" customHeight="1" x14ac:dyDescent="0.25">
      <c r="A1364" s="464"/>
      <c r="B1364" s="239"/>
      <c r="C1364" s="92">
        <v>133</v>
      </c>
      <c r="D1364" s="93"/>
      <c r="E1364" s="444"/>
      <c r="F1364" s="444"/>
      <c r="G1364" s="229">
        <v>4153</v>
      </c>
      <c r="H1364" s="230"/>
      <c r="I1364" s="231"/>
      <c r="J1364" s="94" t="s">
        <v>59</v>
      </c>
      <c r="K1364" s="95"/>
      <c r="L1364" s="95"/>
      <c r="M1364" s="95"/>
      <c r="N1364" s="95"/>
      <c r="O1364" s="95"/>
      <c r="P1364" s="95"/>
      <c r="Q1364" s="95"/>
      <c r="R1364" s="95"/>
      <c r="S1364" s="95"/>
      <c r="T1364" s="95"/>
      <c r="U1364" s="95"/>
      <c r="V1364" s="95"/>
      <c r="W1364" s="96"/>
      <c r="X1364" s="97">
        <v>47000</v>
      </c>
      <c r="Y1364" s="98"/>
      <c r="Z1364" s="98"/>
      <c r="AA1364" s="98"/>
      <c r="AB1364" s="98"/>
      <c r="AC1364" s="99"/>
      <c r="AD1364" s="100">
        <v>44259.32</v>
      </c>
      <c r="AE1364" s="98"/>
      <c r="AF1364" s="98"/>
      <c r="AG1364" s="98"/>
      <c r="AH1364" s="98"/>
      <c r="AI1364" s="99"/>
      <c r="AJ1364" s="88">
        <f>AD1364/X1364*100</f>
        <v>94.168765957446809</v>
      </c>
      <c r="AK1364" s="89"/>
    </row>
    <row r="1365" spans="1:37" ht="20.100000000000001" customHeight="1" x14ac:dyDescent="0.25">
      <c r="A1365" s="144"/>
      <c r="B1365" s="141"/>
      <c r="C1365" s="140">
        <v>133</v>
      </c>
      <c r="D1365" s="140"/>
      <c r="E1365" s="162"/>
      <c r="F1365" s="162"/>
      <c r="G1365" s="141">
        <v>4154</v>
      </c>
      <c r="H1365" s="141"/>
      <c r="I1365" s="141"/>
      <c r="J1365" s="120" t="s">
        <v>60</v>
      </c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1">
        <v>108000</v>
      </c>
      <c r="Y1365" s="121"/>
      <c r="Z1365" s="121"/>
      <c r="AA1365" s="121"/>
      <c r="AB1365" s="121"/>
      <c r="AC1365" s="122"/>
      <c r="AD1365" s="121">
        <v>104391.5</v>
      </c>
      <c r="AE1365" s="121"/>
      <c r="AF1365" s="121"/>
      <c r="AG1365" s="121"/>
      <c r="AH1365" s="121"/>
      <c r="AI1365" s="122"/>
      <c r="AJ1365" s="88">
        <f t="shared" si="54"/>
        <v>96.658796296296302</v>
      </c>
      <c r="AK1365" s="89"/>
    </row>
    <row r="1366" spans="1:37" ht="20.100000000000001" customHeight="1" x14ac:dyDescent="0.25">
      <c r="A1366" s="142"/>
      <c r="B1366" s="143"/>
      <c r="C1366" s="147"/>
      <c r="D1366" s="147"/>
      <c r="E1366" s="101">
        <v>419</v>
      </c>
      <c r="F1366" s="101"/>
      <c r="G1366" s="236" t="s">
        <v>65</v>
      </c>
      <c r="H1366" s="237"/>
      <c r="I1366" s="237"/>
      <c r="J1366" s="237"/>
      <c r="K1366" s="237"/>
      <c r="L1366" s="237"/>
      <c r="M1366" s="237"/>
      <c r="N1366" s="237"/>
      <c r="O1366" s="237"/>
      <c r="P1366" s="237"/>
      <c r="Q1366" s="237"/>
      <c r="R1366" s="237"/>
      <c r="S1366" s="237"/>
      <c r="T1366" s="237"/>
      <c r="U1366" s="237"/>
      <c r="V1366" s="237"/>
      <c r="W1366" s="238"/>
      <c r="X1366" s="83">
        <f>SUM(X1367:AC1369)</f>
        <v>145000</v>
      </c>
      <c r="Y1366" s="84"/>
      <c r="Z1366" s="84"/>
      <c r="AA1366" s="84"/>
      <c r="AB1366" s="84"/>
      <c r="AC1366" s="85"/>
      <c r="AD1366" s="83">
        <f>SUM(AD1367:AI1369)</f>
        <v>139601.34999999998</v>
      </c>
      <c r="AE1366" s="84"/>
      <c r="AF1366" s="84"/>
      <c r="AG1366" s="84"/>
      <c r="AH1366" s="84"/>
      <c r="AI1366" s="85"/>
      <c r="AJ1366" s="86">
        <f t="shared" si="54"/>
        <v>96.276793103448256</v>
      </c>
      <c r="AK1366" s="87"/>
    </row>
    <row r="1367" spans="1:37" ht="20.100000000000001" customHeight="1" x14ac:dyDescent="0.25">
      <c r="A1367" s="464"/>
      <c r="B1367" s="239"/>
      <c r="C1367" s="92">
        <v>133</v>
      </c>
      <c r="D1367" s="93"/>
      <c r="E1367" s="444"/>
      <c r="F1367" s="444"/>
      <c r="G1367" s="94">
        <v>4191</v>
      </c>
      <c r="H1367" s="95"/>
      <c r="I1367" s="95"/>
      <c r="J1367" s="95" t="s">
        <v>169</v>
      </c>
      <c r="K1367" s="95"/>
      <c r="L1367" s="95"/>
      <c r="M1367" s="95"/>
      <c r="N1367" s="95"/>
      <c r="O1367" s="95"/>
      <c r="P1367" s="95"/>
      <c r="Q1367" s="95"/>
      <c r="R1367" s="95"/>
      <c r="S1367" s="95"/>
      <c r="T1367" s="95"/>
      <c r="U1367" s="95"/>
      <c r="V1367" s="95"/>
      <c r="W1367" s="96"/>
      <c r="X1367" s="97">
        <v>30000</v>
      </c>
      <c r="Y1367" s="98"/>
      <c r="Z1367" s="98"/>
      <c r="AA1367" s="98"/>
      <c r="AB1367" s="98"/>
      <c r="AC1367" s="99"/>
      <c r="AD1367" s="100">
        <v>25365.39</v>
      </c>
      <c r="AE1367" s="98"/>
      <c r="AF1367" s="98"/>
      <c r="AG1367" s="98"/>
      <c r="AH1367" s="98"/>
      <c r="AI1367" s="99"/>
      <c r="AJ1367" s="88">
        <f>AD1367/X1367*100</f>
        <v>84.551299999999998</v>
      </c>
      <c r="AK1367" s="89"/>
    </row>
    <row r="1368" spans="1:37" ht="20.100000000000001" customHeight="1" x14ac:dyDescent="0.25">
      <c r="A1368" s="464"/>
      <c r="B1368" s="239"/>
      <c r="C1368" s="140">
        <v>133</v>
      </c>
      <c r="D1368" s="140"/>
      <c r="E1368" s="444"/>
      <c r="F1368" s="444"/>
      <c r="G1368" s="141">
        <v>4194</v>
      </c>
      <c r="H1368" s="141"/>
      <c r="I1368" s="141"/>
      <c r="J1368" s="120" t="s">
        <v>67</v>
      </c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1">
        <v>22000</v>
      </c>
      <c r="Y1368" s="121"/>
      <c r="Z1368" s="121"/>
      <c r="AA1368" s="121"/>
      <c r="AB1368" s="121"/>
      <c r="AC1368" s="122"/>
      <c r="AD1368" s="121">
        <v>21583.01</v>
      </c>
      <c r="AE1368" s="121"/>
      <c r="AF1368" s="121"/>
      <c r="AG1368" s="121"/>
      <c r="AH1368" s="121"/>
      <c r="AI1368" s="122"/>
      <c r="AJ1368" s="88">
        <f t="shared" si="54"/>
        <v>98.104590909090902</v>
      </c>
      <c r="AK1368" s="89"/>
    </row>
    <row r="1369" spans="1:37" ht="20.100000000000001" customHeight="1" x14ac:dyDescent="0.25">
      <c r="A1369" s="144"/>
      <c r="B1369" s="141"/>
      <c r="C1369" s="140">
        <v>133</v>
      </c>
      <c r="D1369" s="140"/>
      <c r="E1369" s="162"/>
      <c r="F1369" s="162"/>
      <c r="G1369" s="141">
        <v>4196</v>
      </c>
      <c r="H1369" s="141"/>
      <c r="I1369" s="141"/>
      <c r="J1369" s="120" t="s">
        <v>68</v>
      </c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1">
        <v>93000</v>
      </c>
      <c r="Y1369" s="121"/>
      <c r="Z1369" s="121"/>
      <c r="AA1369" s="121"/>
      <c r="AB1369" s="121"/>
      <c r="AC1369" s="122"/>
      <c r="AD1369" s="121">
        <v>92652.95</v>
      </c>
      <c r="AE1369" s="121"/>
      <c r="AF1369" s="121"/>
      <c r="AG1369" s="121"/>
      <c r="AH1369" s="121"/>
      <c r="AI1369" s="122"/>
      <c r="AJ1369" s="88">
        <f t="shared" si="54"/>
        <v>99.626827956989246</v>
      </c>
      <c r="AK1369" s="89"/>
    </row>
    <row r="1370" spans="1:37" ht="20.100000000000001" customHeight="1" x14ac:dyDescent="0.25">
      <c r="A1370" s="200">
        <v>27</v>
      </c>
      <c r="B1370" s="201"/>
      <c r="C1370" s="204" t="s">
        <v>94</v>
      </c>
      <c r="D1370" s="204"/>
      <c r="E1370" s="204"/>
      <c r="F1370" s="204"/>
      <c r="G1370" s="204"/>
      <c r="H1370" s="204"/>
      <c r="I1370" s="204"/>
      <c r="J1370" s="204"/>
      <c r="K1370" s="204"/>
      <c r="L1370" s="204"/>
      <c r="M1370" s="204"/>
      <c r="N1370" s="204"/>
      <c r="O1370" s="204"/>
      <c r="P1370" s="204"/>
      <c r="Q1370" s="204"/>
      <c r="R1370" s="204"/>
      <c r="S1370" s="204"/>
      <c r="T1370" s="204"/>
      <c r="U1370" s="204"/>
      <c r="V1370" s="204"/>
      <c r="W1370" s="204"/>
      <c r="X1370" s="148">
        <f>X1344+X1350+X1352+X1357+X1362+X1366</f>
        <v>2352500</v>
      </c>
      <c r="Y1370" s="149"/>
      <c r="Z1370" s="149"/>
      <c r="AA1370" s="149"/>
      <c r="AB1370" s="149"/>
      <c r="AC1370" s="150"/>
      <c r="AD1370" s="148">
        <f>AD1344+AD1350+AD1352+AD1357+AD1362+AD1366</f>
        <v>2311116.73</v>
      </c>
      <c r="AE1370" s="149"/>
      <c r="AF1370" s="149"/>
      <c r="AG1370" s="149"/>
      <c r="AH1370" s="149"/>
      <c r="AI1370" s="150"/>
      <c r="AJ1370" s="154">
        <f>AD1370/X1370*100</f>
        <v>98.240881190223163</v>
      </c>
      <c r="AK1370" s="155"/>
    </row>
    <row r="1371" spans="1:37" ht="20.100000000000001" customHeight="1" x14ac:dyDescent="0.25">
      <c r="A1371" s="202"/>
      <c r="B1371" s="203"/>
      <c r="C1371" s="205"/>
      <c r="D1371" s="205"/>
      <c r="E1371" s="205"/>
      <c r="F1371" s="205"/>
      <c r="G1371" s="205"/>
      <c r="H1371" s="205"/>
      <c r="I1371" s="205"/>
      <c r="J1371" s="205"/>
      <c r="K1371" s="205"/>
      <c r="L1371" s="205"/>
      <c r="M1371" s="205"/>
      <c r="N1371" s="205"/>
      <c r="O1371" s="205"/>
      <c r="P1371" s="205"/>
      <c r="Q1371" s="205"/>
      <c r="R1371" s="205"/>
      <c r="S1371" s="205"/>
      <c r="T1371" s="205"/>
      <c r="U1371" s="205"/>
      <c r="V1371" s="205"/>
      <c r="W1371" s="205"/>
      <c r="X1371" s="151"/>
      <c r="Y1371" s="152"/>
      <c r="Z1371" s="152"/>
      <c r="AA1371" s="152"/>
      <c r="AB1371" s="152"/>
      <c r="AC1371" s="153"/>
      <c r="AD1371" s="151"/>
      <c r="AE1371" s="152"/>
      <c r="AF1371" s="152"/>
      <c r="AG1371" s="152"/>
      <c r="AH1371" s="152"/>
      <c r="AI1371" s="153"/>
      <c r="AJ1371" s="156" t="e">
        <f t="shared" si="54"/>
        <v>#DIV/0!</v>
      </c>
      <c r="AK1371" s="157"/>
    </row>
    <row r="1372" spans="1:37" ht="20.100000000000001" customHeight="1" x14ac:dyDescent="0.25"/>
    <row r="1373" spans="1:37" ht="20.100000000000001" customHeight="1" x14ac:dyDescent="0.25"/>
    <row r="1374" spans="1:37" ht="20.100000000000001" customHeight="1" x14ac:dyDescent="0.25"/>
    <row r="1375" spans="1:37" ht="20.100000000000001" customHeight="1" x14ac:dyDescent="0.25"/>
    <row r="1376" spans="1:37" ht="20.100000000000001" customHeight="1" x14ac:dyDescent="0.25"/>
    <row r="1377" spans="1:37" ht="20.100000000000001" customHeight="1" x14ac:dyDescent="0.25"/>
    <row r="1378" spans="1:37" ht="20.100000000000001" customHeight="1" x14ac:dyDescent="0.25"/>
    <row r="1379" spans="1:37" ht="20.100000000000001" customHeight="1" x14ac:dyDescent="0.25"/>
    <row r="1380" spans="1:37" ht="20.100000000000001" customHeight="1" x14ac:dyDescent="0.25"/>
    <row r="1381" spans="1:37" ht="20.100000000000001" customHeight="1" x14ac:dyDescent="0.25"/>
    <row r="1382" spans="1:37" ht="20.100000000000001" customHeight="1" x14ac:dyDescent="0.25"/>
    <row r="1383" spans="1:37" ht="20.100000000000001" customHeight="1" x14ac:dyDescent="0.25"/>
    <row r="1384" spans="1:37" ht="20.100000000000001" customHeight="1" x14ac:dyDescent="0.25"/>
    <row r="1385" spans="1:37" ht="20.100000000000001" customHeight="1" x14ac:dyDescent="0.25"/>
    <row r="1386" spans="1:37" ht="20.100000000000001" customHeight="1" x14ac:dyDescent="0.25">
      <c r="A1386" s="196" t="s">
        <v>89</v>
      </c>
      <c r="B1386" s="197"/>
      <c r="C1386" s="197" t="s">
        <v>90</v>
      </c>
      <c r="D1386" s="197"/>
      <c r="E1386" s="164" t="s">
        <v>91</v>
      </c>
      <c r="F1386" s="164"/>
      <c r="G1386" s="197" t="s">
        <v>91</v>
      </c>
      <c r="H1386" s="197"/>
      <c r="I1386" s="197" t="s">
        <v>92</v>
      </c>
      <c r="J1386" s="197"/>
      <c r="K1386" s="197"/>
      <c r="L1386" s="197"/>
      <c r="M1386" s="197"/>
      <c r="N1386" s="197"/>
      <c r="O1386" s="197"/>
      <c r="P1386" s="197"/>
      <c r="Q1386" s="197"/>
      <c r="R1386" s="197"/>
      <c r="S1386" s="197"/>
      <c r="T1386" s="197"/>
      <c r="U1386" s="197"/>
      <c r="V1386" s="197"/>
      <c r="W1386" s="197"/>
      <c r="X1386" s="197" t="s">
        <v>201</v>
      </c>
      <c r="Y1386" s="197"/>
      <c r="Z1386" s="197"/>
      <c r="AA1386" s="197"/>
      <c r="AB1386" s="197"/>
      <c r="AC1386" s="206"/>
      <c r="AD1386" s="197" t="s">
        <v>200</v>
      </c>
      <c r="AE1386" s="197"/>
      <c r="AF1386" s="197"/>
      <c r="AG1386" s="197"/>
      <c r="AH1386" s="197"/>
      <c r="AI1386" s="206"/>
      <c r="AJ1386" s="158" t="s">
        <v>122</v>
      </c>
      <c r="AK1386" s="159"/>
    </row>
    <row r="1387" spans="1:37" ht="20.100000000000001" customHeight="1" x14ac:dyDescent="0.25">
      <c r="A1387" s="198"/>
      <c r="B1387" s="199"/>
      <c r="C1387" s="199"/>
      <c r="D1387" s="199"/>
      <c r="E1387" s="165"/>
      <c r="F1387" s="165"/>
      <c r="G1387" s="199"/>
      <c r="H1387" s="199"/>
      <c r="I1387" s="199"/>
      <c r="J1387" s="199"/>
      <c r="K1387" s="199"/>
      <c r="L1387" s="199"/>
      <c r="M1387" s="199"/>
      <c r="N1387" s="199"/>
      <c r="O1387" s="199"/>
      <c r="P1387" s="199"/>
      <c r="Q1387" s="199"/>
      <c r="R1387" s="199"/>
      <c r="S1387" s="199"/>
      <c r="T1387" s="199"/>
      <c r="U1387" s="199"/>
      <c r="V1387" s="199"/>
      <c r="W1387" s="199"/>
      <c r="X1387" s="199"/>
      <c r="Y1387" s="199"/>
      <c r="Z1387" s="199"/>
      <c r="AA1387" s="199"/>
      <c r="AB1387" s="199"/>
      <c r="AC1387" s="207"/>
      <c r="AD1387" s="199"/>
      <c r="AE1387" s="199"/>
      <c r="AF1387" s="199"/>
      <c r="AG1387" s="199"/>
      <c r="AH1387" s="199"/>
      <c r="AI1387" s="207"/>
      <c r="AJ1387" s="160"/>
      <c r="AK1387" s="161"/>
    </row>
    <row r="1388" spans="1:37" ht="20.100000000000001" customHeight="1" x14ac:dyDescent="0.25">
      <c r="A1388" s="166">
        <v>28</v>
      </c>
      <c r="B1388" s="167"/>
      <c r="C1388" s="187" t="s">
        <v>117</v>
      </c>
      <c r="D1388" s="188"/>
      <c r="E1388" s="188"/>
      <c r="F1388" s="188"/>
      <c r="G1388" s="188"/>
      <c r="H1388" s="188"/>
      <c r="I1388" s="188"/>
      <c r="J1388" s="188"/>
      <c r="K1388" s="188"/>
      <c r="L1388" s="188"/>
      <c r="M1388" s="188"/>
      <c r="N1388" s="188"/>
      <c r="O1388" s="188"/>
      <c r="P1388" s="188"/>
      <c r="Q1388" s="188"/>
      <c r="R1388" s="188"/>
      <c r="S1388" s="188"/>
      <c r="T1388" s="188"/>
      <c r="U1388" s="188"/>
      <c r="V1388" s="188"/>
      <c r="W1388" s="188"/>
      <c r="X1388" s="188"/>
      <c r="Y1388" s="188"/>
      <c r="Z1388" s="188"/>
      <c r="AA1388" s="188"/>
      <c r="AB1388" s="188"/>
      <c r="AC1388" s="188"/>
      <c r="AD1388" s="188"/>
      <c r="AE1388" s="188"/>
      <c r="AF1388" s="188"/>
      <c r="AG1388" s="188"/>
      <c r="AH1388" s="188"/>
      <c r="AI1388" s="188"/>
      <c r="AJ1388" s="188"/>
      <c r="AK1388" s="189"/>
    </row>
    <row r="1389" spans="1:37" ht="20.100000000000001" customHeight="1" x14ac:dyDescent="0.25">
      <c r="A1389" s="168"/>
      <c r="B1389" s="169"/>
      <c r="C1389" s="190"/>
      <c r="D1389" s="191"/>
      <c r="E1389" s="191"/>
      <c r="F1389" s="191"/>
      <c r="G1389" s="191"/>
      <c r="H1389" s="191"/>
      <c r="I1389" s="191"/>
      <c r="J1389" s="191"/>
      <c r="K1389" s="191"/>
      <c r="L1389" s="191"/>
      <c r="M1389" s="191"/>
      <c r="N1389" s="191"/>
      <c r="O1389" s="191"/>
      <c r="P1389" s="191"/>
      <c r="Q1389" s="191"/>
      <c r="R1389" s="191"/>
      <c r="S1389" s="191"/>
      <c r="T1389" s="191"/>
      <c r="U1389" s="191"/>
      <c r="V1389" s="191"/>
      <c r="W1389" s="191"/>
      <c r="X1389" s="191"/>
      <c r="Y1389" s="191"/>
      <c r="Z1389" s="191"/>
      <c r="AA1389" s="191"/>
      <c r="AB1389" s="191"/>
      <c r="AC1389" s="191"/>
      <c r="AD1389" s="191"/>
      <c r="AE1389" s="191"/>
      <c r="AF1389" s="191"/>
      <c r="AG1389" s="191"/>
      <c r="AH1389" s="191"/>
      <c r="AI1389" s="191"/>
      <c r="AJ1389" s="191"/>
      <c r="AK1389" s="192"/>
    </row>
    <row r="1390" spans="1:37" ht="20.100000000000001" customHeight="1" x14ac:dyDescent="0.25">
      <c r="A1390" s="142"/>
      <c r="B1390" s="143"/>
      <c r="C1390" s="147"/>
      <c r="D1390" s="147"/>
      <c r="E1390" s="101">
        <v>411</v>
      </c>
      <c r="F1390" s="101"/>
      <c r="G1390" s="170" t="s">
        <v>32</v>
      </c>
      <c r="H1390" s="170"/>
      <c r="I1390" s="170"/>
      <c r="J1390" s="170"/>
      <c r="K1390" s="170"/>
      <c r="L1390" s="170"/>
      <c r="M1390" s="170"/>
      <c r="N1390" s="170"/>
      <c r="O1390" s="170"/>
      <c r="P1390" s="170"/>
      <c r="Q1390" s="170"/>
      <c r="R1390" s="170"/>
      <c r="S1390" s="170"/>
      <c r="T1390" s="170"/>
      <c r="U1390" s="170"/>
      <c r="V1390" s="170"/>
      <c r="W1390" s="170"/>
      <c r="X1390" s="83">
        <f>SUM(X1391:X1395)</f>
        <v>368600</v>
      </c>
      <c r="Y1390" s="84"/>
      <c r="Z1390" s="84"/>
      <c r="AA1390" s="84"/>
      <c r="AB1390" s="84"/>
      <c r="AC1390" s="85"/>
      <c r="AD1390" s="83">
        <f>SUM(AD1391:AD1395)</f>
        <v>360433.12999999995</v>
      </c>
      <c r="AE1390" s="84"/>
      <c r="AF1390" s="84"/>
      <c r="AG1390" s="84"/>
      <c r="AH1390" s="84"/>
      <c r="AI1390" s="85"/>
      <c r="AJ1390" s="86">
        <f t="shared" ref="AJ1390:AJ1411" si="55">AD1390/X1390*100</f>
        <v>97.784354313619076</v>
      </c>
      <c r="AK1390" s="87"/>
    </row>
    <row r="1391" spans="1:37" ht="20.100000000000001" customHeight="1" x14ac:dyDescent="0.25">
      <c r="A1391" s="144"/>
      <c r="B1391" s="141"/>
      <c r="C1391" s="140">
        <v>133</v>
      </c>
      <c r="D1391" s="140"/>
      <c r="E1391" s="162"/>
      <c r="F1391" s="162"/>
      <c r="G1391" s="141">
        <v>4111</v>
      </c>
      <c r="H1391" s="141"/>
      <c r="I1391" s="141"/>
      <c r="J1391" s="120" t="s">
        <v>33</v>
      </c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1">
        <v>218500</v>
      </c>
      <c r="Y1391" s="121"/>
      <c r="Z1391" s="121"/>
      <c r="AA1391" s="121"/>
      <c r="AB1391" s="121"/>
      <c r="AC1391" s="122"/>
      <c r="AD1391" s="121">
        <v>217923.27</v>
      </c>
      <c r="AE1391" s="121"/>
      <c r="AF1391" s="121"/>
      <c r="AG1391" s="121"/>
      <c r="AH1391" s="121"/>
      <c r="AI1391" s="122"/>
      <c r="AJ1391" s="88">
        <f t="shared" si="55"/>
        <v>99.736050343249431</v>
      </c>
      <c r="AK1391" s="89"/>
    </row>
    <row r="1392" spans="1:37" ht="20.100000000000001" customHeight="1" x14ac:dyDescent="0.25">
      <c r="A1392" s="144"/>
      <c r="B1392" s="141"/>
      <c r="C1392" s="140">
        <v>133</v>
      </c>
      <c r="D1392" s="140"/>
      <c r="E1392" s="162"/>
      <c r="F1392" s="162"/>
      <c r="G1392" s="141">
        <v>4112</v>
      </c>
      <c r="H1392" s="141"/>
      <c r="I1392" s="141"/>
      <c r="J1392" s="208" t="s">
        <v>34</v>
      </c>
      <c r="K1392" s="208"/>
      <c r="L1392" s="208"/>
      <c r="M1392" s="208"/>
      <c r="N1392" s="208"/>
      <c r="O1392" s="208"/>
      <c r="P1392" s="208"/>
      <c r="Q1392" s="208"/>
      <c r="R1392" s="208"/>
      <c r="S1392" s="208"/>
      <c r="T1392" s="208"/>
      <c r="U1392" s="208"/>
      <c r="V1392" s="208"/>
      <c r="W1392" s="208"/>
      <c r="X1392" s="121">
        <v>32000</v>
      </c>
      <c r="Y1392" s="121"/>
      <c r="Z1392" s="121"/>
      <c r="AA1392" s="121"/>
      <c r="AB1392" s="121"/>
      <c r="AC1392" s="122"/>
      <c r="AD1392" s="121">
        <v>29273.85</v>
      </c>
      <c r="AE1392" s="121"/>
      <c r="AF1392" s="121"/>
      <c r="AG1392" s="121"/>
      <c r="AH1392" s="121"/>
      <c r="AI1392" s="122"/>
      <c r="AJ1392" s="88">
        <f t="shared" si="55"/>
        <v>91.480781249999993</v>
      </c>
      <c r="AK1392" s="89"/>
    </row>
    <row r="1393" spans="1:37" ht="20.100000000000001" customHeight="1" x14ac:dyDescent="0.25">
      <c r="A1393" s="144"/>
      <c r="B1393" s="141"/>
      <c r="C1393" s="140">
        <v>133</v>
      </c>
      <c r="D1393" s="140"/>
      <c r="E1393" s="162"/>
      <c r="F1393" s="162"/>
      <c r="G1393" s="141">
        <v>4113</v>
      </c>
      <c r="H1393" s="141"/>
      <c r="I1393" s="141"/>
      <c r="J1393" s="120" t="s">
        <v>35</v>
      </c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1">
        <v>79700</v>
      </c>
      <c r="Y1393" s="121"/>
      <c r="Z1393" s="121"/>
      <c r="AA1393" s="121"/>
      <c r="AB1393" s="121"/>
      <c r="AC1393" s="122"/>
      <c r="AD1393" s="121">
        <v>78069.289999999994</v>
      </c>
      <c r="AE1393" s="121"/>
      <c r="AF1393" s="121"/>
      <c r="AG1393" s="121"/>
      <c r="AH1393" s="121"/>
      <c r="AI1393" s="122"/>
      <c r="AJ1393" s="88">
        <f t="shared" si="55"/>
        <v>97.953939774153071</v>
      </c>
      <c r="AK1393" s="89"/>
    </row>
    <row r="1394" spans="1:37" ht="20.100000000000001" customHeight="1" x14ac:dyDescent="0.25">
      <c r="A1394" s="144"/>
      <c r="B1394" s="141"/>
      <c r="C1394" s="140">
        <v>133</v>
      </c>
      <c r="D1394" s="140"/>
      <c r="E1394" s="162"/>
      <c r="F1394" s="162"/>
      <c r="G1394" s="141">
        <v>4114</v>
      </c>
      <c r="H1394" s="141"/>
      <c r="I1394" s="141"/>
      <c r="J1394" s="120" t="s">
        <v>36</v>
      </c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1">
        <v>33600</v>
      </c>
      <c r="Y1394" s="121"/>
      <c r="Z1394" s="121"/>
      <c r="AA1394" s="121"/>
      <c r="AB1394" s="121"/>
      <c r="AC1394" s="122"/>
      <c r="AD1394" s="121">
        <v>30767.78</v>
      </c>
      <c r="AE1394" s="121"/>
      <c r="AF1394" s="121"/>
      <c r="AG1394" s="121"/>
      <c r="AH1394" s="121"/>
      <c r="AI1394" s="122"/>
      <c r="AJ1394" s="88">
        <f t="shared" si="55"/>
        <v>91.570773809523814</v>
      </c>
      <c r="AK1394" s="89"/>
    </row>
    <row r="1395" spans="1:37" ht="20.100000000000001" customHeight="1" x14ac:dyDescent="0.25">
      <c r="A1395" s="146"/>
      <c r="B1395" s="138"/>
      <c r="C1395" s="137">
        <v>133</v>
      </c>
      <c r="D1395" s="137"/>
      <c r="E1395" s="163"/>
      <c r="F1395" s="163"/>
      <c r="G1395" s="138">
        <v>4115</v>
      </c>
      <c r="H1395" s="138"/>
      <c r="I1395" s="138"/>
      <c r="J1395" s="105" t="s">
        <v>37</v>
      </c>
      <c r="K1395" s="105"/>
      <c r="L1395" s="105"/>
      <c r="M1395" s="105"/>
      <c r="N1395" s="105"/>
      <c r="O1395" s="105"/>
      <c r="P1395" s="105"/>
      <c r="Q1395" s="105"/>
      <c r="R1395" s="105"/>
      <c r="S1395" s="105"/>
      <c r="T1395" s="105"/>
      <c r="U1395" s="105"/>
      <c r="V1395" s="105"/>
      <c r="W1395" s="105"/>
      <c r="X1395" s="106">
        <v>4800</v>
      </c>
      <c r="Y1395" s="106"/>
      <c r="Z1395" s="106"/>
      <c r="AA1395" s="106"/>
      <c r="AB1395" s="106"/>
      <c r="AC1395" s="107"/>
      <c r="AD1395" s="106">
        <v>4398.9399999999996</v>
      </c>
      <c r="AE1395" s="106"/>
      <c r="AF1395" s="106"/>
      <c r="AG1395" s="106"/>
      <c r="AH1395" s="106"/>
      <c r="AI1395" s="107"/>
      <c r="AJ1395" s="88">
        <f t="shared" si="55"/>
        <v>91.64458333333333</v>
      </c>
      <c r="AK1395" s="89"/>
    </row>
    <row r="1396" spans="1:37" ht="20.100000000000001" customHeight="1" x14ac:dyDescent="0.25">
      <c r="A1396" s="142"/>
      <c r="B1396" s="143"/>
      <c r="C1396" s="147"/>
      <c r="D1396" s="147"/>
      <c r="E1396" s="101">
        <v>412</v>
      </c>
      <c r="F1396" s="101"/>
      <c r="G1396" s="103" t="s">
        <v>38</v>
      </c>
      <c r="H1396" s="103"/>
      <c r="I1396" s="103"/>
      <c r="J1396" s="103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  <c r="U1396" s="103"/>
      <c r="V1396" s="103"/>
      <c r="W1396" s="103"/>
      <c r="X1396" s="83">
        <f>SUM(X1397:X1397)</f>
        <v>13500</v>
      </c>
      <c r="Y1396" s="84"/>
      <c r="Z1396" s="84"/>
      <c r="AA1396" s="84"/>
      <c r="AB1396" s="84"/>
      <c r="AC1396" s="85"/>
      <c r="AD1396" s="83">
        <f>SUM(AD1397:AD1397)</f>
        <v>12483.02</v>
      </c>
      <c r="AE1396" s="84"/>
      <c r="AF1396" s="84"/>
      <c r="AG1396" s="84"/>
      <c r="AH1396" s="84"/>
      <c r="AI1396" s="85"/>
      <c r="AJ1396" s="86">
        <f t="shared" si="55"/>
        <v>92.466814814814811</v>
      </c>
      <c r="AK1396" s="87"/>
    </row>
    <row r="1397" spans="1:37" ht="20.100000000000001" customHeight="1" x14ac:dyDescent="0.25">
      <c r="A1397" s="144"/>
      <c r="B1397" s="141"/>
      <c r="C1397" s="140">
        <v>133</v>
      </c>
      <c r="D1397" s="140"/>
      <c r="E1397" s="162"/>
      <c r="F1397" s="162"/>
      <c r="G1397" s="141">
        <v>4123</v>
      </c>
      <c r="H1397" s="141"/>
      <c r="I1397" s="141"/>
      <c r="J1397" s="120" t="s">
        <v>39</v>
      </c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1">
        <v>13500</v>
      </c>
      <c r="Y1397" s="121"/>
      <c r="Z1397" s="121"/>
      <c r="AA1397" s="121"/>
      <c r="AB1397" s="121"/>
      <c r="AC1397" s="122"/>
      <c r="AD1397" s="121">
        <v>12483.02</v>
      </c>
      <c r="AE1397" s="121"/>
      <c r="AF1397" s="121"/>
      <c r="AG1397" s="121"/>
      <c r="AH1397" s="121"/>
      <c r="AI1397" s="122"/>
      <c r="AJ1397" s="88">
        <f t="shared" si="55"/>
        <v>92.466814814814811</v>
      </c>
      <c r="AK1397" s="89"/>
    </row>
    <row r="1398" spans="1:37" ht="20.100000000000001" customHeight="1" x14ac:dyDescent="0.25">
      <c r="A1398" s="142"/>
      <c r="B1398" s="143"/>
      <c r="C1398" s="147"/>
      <c r="D1398" s="147"/>
      <c r="E1398" s="101">
        <v>413</v>
      </c>
      <c r="F1398" s="101"/>
      <c r="G1398" s="103" t="s">
        <v>43</v>
      </c>
      <c r="H1398" s="103"/>
      <c r="I1398" s="103"/>
      <c r="J1398" s="103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  <c r="U1398" s="103"/>
      <c r="V1398" s="103"/>
      <c r="W1398" s="103"/>
      <c r="X1398" s="83">
        <f>SUM(X1399:X1400)</f>
        <v>10500</v>
      </c>
      <c r="Y1398" s="84"/>
      <c r="Z1398" s="84"/>
      <c r="AA1398" s="84"/>
      <c r="AB1398" s="84"/>
      <c r="AC1398" s="85"/>
      <c r="AD1398" s="83">
        <f>SUM(AD1399:AD1400)</f>
        <v>5097.71</v>
      </c>
      <c r="AE1398" s="84"/>
      <c r="AF1398" s="84"/>
      <c r="AG1398" s="84"/>
      <c r="AH1398" s="84"/>
      <c r="AI1398" s="85"/>
      <c r="AJ1398" s="86">
        <f t="shared" si="55"/>
        <v>48.549619047619046</v>
      </c>
      <c r="AK1398" s="87"/>
    </row>
    <row r="1399" spans="1:37" ht="20.100000000000001" customHeight="1" x14ac:dyDescent="0.25">
      <c r="A1399" s="464"/>
      <c r="B1399" s="239"/>
      <c r="C1399" s="140">
        <v>133</v>
      </c>
      <c r="D1399" s="140"/>
      <c r="E1399" s="444"/>
      <c r="F1399" s="444"/>
      <c r="G1399" s="141">
        <v>4131</v>
      </c>
      <c r="H1399" s="141"/>
      <c r="I1399" s="141"/>
      <c r="J1399" s="120" t="s">
        <v>44</v>
      </c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1">
        <v>9500</v>
      </c>
      <c r="Y1399" s="121"/>
      <c r="Z1399" s="121"/>
      <c r="AA1399" s="121"/>
      <c r="AB1399" s="121"/>
      <c r="AC1399" s="122"/>
      <c r="AD1399" s="121">
        <v>4507.71</v>
      </c>
      <c r="AE1399" s="121"/>
      <c r="AF1399" s="121"/>
      <c r="AG1399" s="121"/>
      <c r="AH1399" s="121"/>
      <c r="AI1399" s="122"/>
      <c r="AJ1399" s="88">
        <f t="shared" si="55"/>
        <v>47.449578947368423</v>
      </c>
      <c r="AK1399" s="89"/>
    </row>
    <row r="1400" spans="1:37" ht="20.100000000000001" customHeight="1" x14ac:dyDescent="0.25">
      <c r="A1400" s="464"/>
      <c r="B1400" s="239"/>
      <c r="C1400" s="140">
        <v>133</v>
      </c>
      <c r="D1400" s="140"/>
      <c r="E1400" s="444"/>
      <c r="F1400" s="444"/>
      <c r="G1400" s="141">
        <v>4133</v>
      </c>
      <c r="H1400" s="141"/>
      <c r="I1400" s="141"/>
      <c r="J1400" s="120" t="s">
        <v>45</v>
      </c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1">
        <v>1000</v>
      </c>
      <c r="Y1400" s="121"/>
      <c r="Z1400" s="121"/>
      <c r="AA1400" s="121"/>
      <c r="AB1400" s="121"/>
      <c r="AC1400" s="122"/>
      <c r="AD1400" s="121">
        <v>590</v>
      </c>
      <c r="AE1400" s="121"/>
      <c r="AF1400" s="121"/>
      <c r="AG1400" s="121"/>
      <c r="AH1400" s="121"/>
      <c r="AI1400" s="122"/>
      <c r="AJ1400" s="88">
        <f t="shared" si="55"/>
        <v>59</v>
      </c>
      <c r="AK1400" s="89"/>
    </row>
    <row r="1401" spans="1:37" ht="20.100000000000001" customHeight="1" x14ac:dyDescent="0.25">
      <c r="A1401" s="142"/>
      <c r="B1401" s="143"/>
      <c r="C1401" s="147"/>
      <c r="D1401" s="147"/>
      <c r="E1401" s="101">
        <v>414</v>
      </c>
      <c r="F1401" s="101"/>
      <c r="G1401" s="103" t="s">
        <v>48</v>
      </c>
      <c r="H1401" s="103"/>
      <c r="I1401" s="103"/>
      <c r="J1401" s="103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  <c r="U1401" s="103"/>
      <c r="V1401" s="103"/>
      <c r="W1401" s="103"/>
      <c r="X1401" s="83">
        <f>SUM(X1402:X1406)</f>
        <v>119500</v>
      </c>
      <c r="Y1401" s="84"/>
      <c r="Z1401" s="84"/>
      <c r="AA1401" s="84"/>
      <c r="AB1401" s="84"/>
      <c r="AC1401" s="85"/>
      <c r="AD1401" s="83">
        <f>SUM(AD1402:AD1406)</f>
        <v>115668.29999999999</v>
      </c>
      <c r="AE1401" s="84"/>
      <c r="AF1401" s="84"/>
      <c r="AG1401" s="84"/>
      <c r="AH1401" s="84"/>
      <c r="AI1401" s="85"/>
      <c r="AJ1401" s="86">
        <f t="shared" si="55"/>
        <v>96.793556485355637</v>
      </c>
      <c r="AK1401" s="87"/>
    </row>
    <row r="1402" spans="1:37" ht="20.100000000000001" customHeight="1" x14ac:dyDescent="0.25">
      <c r="A1402" s="464"/>
      <c r="B1402" s="239"/>
      <c r="C1402" s="140">
        <v>133</v>
      </c>
      <c r="D1402" s="140"/>
      <c r="E1402" s="444"/>
      <c r="F1402" s="444"/>
      <c r="G1402" s="141">
        <v>4141</v>
      </c>
      <c r="H1402" s="141"/>
      <c r="I1402" s="141"/>
      <c r="J1402" s="120" t="s">
        <v>49</v>
      </c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1">
        <v>3000</v>
      </c>
      <c r="Y1402" s="121"/>
      <c r="Z1402" s="121"/>
      <c r="AA1402" s="121"/>
      <c r="AB1402" s="121"/>
      <c r="AC1402" s="122"/>
      <c r="AD1402" s="121">
        <v>2814.26</v>
      </c>
      <c r="AE1402" s="121"/>
      <c r="AF1402" s="121"/>
      <c r="AG1402" s="121"/>
      <c r="AH1402" s="121"/>
      <c r="AI1402" s="122"/>
      <c r="AJ1402" s="88">
        <f t="shared" si="55"/>
        <v>93.808666666666667</v>
      </c>
      <c r="AK1402" s="89"/>
    </row>
    <row r="1403" spans="1:37" ht="20.100000000000001" customHeight="1" x14ac:dyDescent="0.25">
      <c r="A1403" s="464"/>
      <c r="B1403" s="239"/>
      <c r="C1403" s="140">
        <v>460</v>
      </c>
      <c r="D1403" s="140"/>
      <c r="E1403" s="444"/>
      <c r="F1403" s="444"/>
      <c r="G1403" s="141">
        <v>4143</v>
      </c>
      <c r="H1403" s="141"/>
      <c r="I1403" s="141"/>
      <c r="J1403" s="120" t="s">
        <v>51</v>
      </c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1">
        <v>2500</v>
      </c>
      <c r="Y1403" s="121"/>
      <c r="Z1403" s="121"/>
      <c r="AA1403" s="121"/>
      <c r="AB1403" s="121"/>
      <c r="AC1403" s="122"/>
      <c r="AD1403" s="121">
        <v>2234.3000000000002</v>
      </c>
      <c r="AE1403" s="121"/>
      <c r="AF1403" s="121"/>
      <c r="AG1403" s="121"/>
      <c r="AH1403" s="121"/>
      <c r="AI1403" s="122"/>
      <c r="AJ1403" s="88">
        <f t="shared" si="55"/>
        <v>89.372000000000014</v>
      </c>
      <c r="AK1403" s="89"/>
    </row>
    <row r="1404" spans="1:37" ht="20.100000000000001" customHeight="1" x14ac:dyDescent="0.25">
      <c r="A1404" s="144"/>
      <c r="B1404" s="141"/>
      <c r="C1404" s="140">
        <v>133</v>
      </c>
      <c r="D1404" s="140"/>
      <c r="E1404" s="162"/>
      <c r="F1404" s="162"/>
      <c r="G1404" s="141">
        <v>4146</v>
      </c>
      <c r="H1404" s="141"/>
      <c r="I1404" s="141"/>
      <c r="J1404" s="175" t="s">
        <v>53</v>
      </c>
      <c r="K1404" s="175"/>
      <c r="L1404" s="175"/>
      <c r="M1404" s="175"/>
      <c r="N1404" s="175"/>
      <c r="O1404" s="175"/>
      <c r="P1404" s="175"/>
      <c r="Q1404" s="175"/>
      <c r="R1404" s="175"/>
      <c r="S1404" s="175"/>
      <c r="T1404" s="175"/>
      <c r="U1404" s="175"/>
      <c r="V1404" s="175"/>
      <c r="W1404" s="175"/>
      <c r="X1404" s="121">
        <v>98000</v>
      </c>
      <c r="Y1404" s="121"/>
      <c r="Z1404" s="121"/>
      <c r="AA1404" s="121"/>
      <c r="AB1404" s="121"/>
      <c r="AC1404" s="122"/>
      <c r="AD1404" s="121">
        <v>97575.67</v>
      </c>
      <c r="AE1404" s="121"/>
      <c r="AF1404" s="121"/>
      <c r="AG1404" s="121"/>
      <c r="AH1404" s="121"/>
      <c r="AI1404" s="122"/>
      <c r="AJ1404" s="88">
        <f t="shared" si="55"/>
        <v>99.567010204081626</v>
      </c>
      <c r="AK1404" s="89"/>
    </row>
    <row r="1405" spans="1:37" ht="20.100000000000001" customHeight="1" x14ac:dyDescent="0.25">
      <c r="A1405" s="145"/>
      <c r="B1405" s="139"/>
      <c r="C1405" s="92">
        <v>133</v>
      </c>
      <c r="D1405" s="93"/>
      <c r="E1405" s="102"/>
      <c r="F1405" s="102"/>
      <c r="G1405" s="229">
        <v>4148</v>
      </c>
      <c r="H1405" s="230"/>
      <c r="I1405" s="231"/>
      <c r="J1405" s="505" t="s">
        <v>55</v>
      </c>
      <c r="K1405" s="506"/>
      <c r="L1405" s="506"/>
      <c r="M1405" s="506"/>
      <c r="N1405" s="506"/>
      <c r="O1405" s="506"/>
      <c r="P1405" s="506"/>
      <c r="Q1405" s="506"/>
      <c r="R1405" s="506"/>
      <c r="S1405" s="506"/>
      <c r="T1405" s="506"/>
      <c r="U1405" s="506"/>
      <c r="V1405" s="506"/>
      <c r="W1405" s="507"/>
      <c r="X1405" s="97">
        <v>2500</v>
      </c>
      <c r="Y1405" s="98"/>
      <c r="Z1405" s="98"/>
      <c r="AA1405" s="98"/>
      <c r="AB1405" s="98"/>
      <c r="AC1405" s="99"/>
      <c r="AD1405" s="100">
        <v>330</v>
      </c>
      <c r="AE1405" s="98"/>
      <c r="AF1405" s="98"/>
      <c r="AG1405" s="98"/>
      <c r="AH1405" s="98"/>
      <c r="AI1405" s="99"/>
      <c r="AJ1405" s="88">
        <f>AD1405/X1405*100</f>
        <v>13.200000000000001</v>
      </c>
      <c r="AK1405" s="89"/>
    </row>
    <row r="1406" spans="1:37" ht="20.100000000000001" customHeight="1" x14ac:dyDescent="0.25">
      <c r="A1406" s="146"/>
      <c r="B1406" s="138"/>
      <c r="C1406" s="137">
        <v>133</v>
      </c>
      <c r="D1406" s="137"/>
      <c r="E1406" s="163"/>
      <c r="F1406" s="163"/>
      <c r="G1406" s="138">
        <v>4149</v>
      </c>
      <c r="H1406" s="138"/>
      <c r="I1406" s="138"/>
      <c r="J1406" s="105" t="s">
        <v>56</v>
      </c>
      <c r="K1406" s="105"/>
      <c r="L1406" s="105"/>
      <c r="M1406" s="105"/>
      <c r="N1406" s="105"/>
      <c r="O1406" s="105"/>
      <c r="P1406" s="105"/>
      <c r="Q1406" s="105"/>
      <c r="R1406" s="105"/>
      <c r="S1406" s="105"/>
      <c r="T1406" s="105"/>
      <c r="U1406" s="105"/>
      <c r="V1406" s="105"/>
      <c r="W1406" s="105"/>
      <c r="X1406" s="106">
        <v>13500</v>
      </c>
      <c r="Y1406" s="106"/>
      <c r="Z1406" s="106"/>
      <c r="AA1406" s="106"/>
      <c r="AB1406" s="106"/>
      <c r="AC1406" s="107"/>
      <c r="AD1406" s="106">
        <v>12714.07</v>
      </c>
      <c r="AE1406" s="106"/>
      <c r="AF1406" s="106"/>
      <c r="AG1406" s="106"/>
      <c r="AH1406" s="106"/>
      <c r="AI1406" s="107"/>
      <c r="AJ1406" s="88">
        <f t="shared" si="55"/>
        <v>94.178296296296296</v>
      </c>
      <c r="AK1406" s="89"/>
    </row>
    <row r="1407" spans="1:37" ht="20.100000000000001" customHeight="1" x14ac:dyDescent="0.25">
      <c r="A1407" s="176"/>
      <c r="B1407" s="177"/>
      <c r="C1407" s="180"/>
      <c r="D1407" s="180"/>
      <c r="E1407" s="474">
        <v>419</v>
      </c>
      <c r="F1407" s="474"/>
      <c r="G1407" s="181" t="s">
        <v>65</v>
      </c>
      <c r="H1407" s="182"/>
      <c r="I1407" s="182"/>
      <c r="J1407" s="182"/>
      <c r="K1407" s="182"/>
      <c r="L1407" s="182"/>
      <c r="M1407" s="182"/>
      <c r="N1407" s="182"/>
      <c r="O1407" s="182"/>
      <c r="P1407" s="182"/>
      <c r="Q1407" s="182"/>
      <c r="R1407" s="182"/>
      <c r="S1407" s="182"/>
      <c r="T1407" s="182"/>
      <c r="U1407" s="182"/>
      <c r="V1407" s="182"/>
      <c r="W1407" s="183"/>
      <c r="X1407" s="184">
        <f>X1409+X1408</f>
        <v>6000</v>
      </c>
      <c r="Y1407" s="185"/>
      <c r="Z1407" s="185"/>
      <c r="AA1407" s="185"/>
      <c r="AB1407" s="185"/>
      <c r="AC1407" s="186"/>
      <c r="AD1407" s="184">
        <f>AD1409</f>
        <v>0</v>
      </c>
      <c r="AE1407" s="185"/>
      <c r="AF1407" s="185"/>
      <c r="AG1407" s="185"/>
      <c r="AH1407" s="185"/>
      <c r="AI1407" s="186"/>
      <c r="AJ1407" s="86">
        <f t="shared" si="55"/>
        <v>0</v>
      </c>
      <c r="AK1407" s="87"/>
    </row>
    <row r="1408" spans="1:37" ht="20.100000000000001" customHeight="1" x14ac:dyDescent="0.25">
      <c r="A1408" s="473"/>
      <c r="B1408" s="225"/>
      <c r="C1408" s="92">
        <v>133</v>
      </c>
      <c r="D1408" s="93"/>
      <c r="E1408" s="475"/>
      <c r="F1408" s="475"/>
      <c r="G1408" s="94">
        <v>4191</v>
      </c>
      <c r="H1408" s="95"/>
      <c r="I1408" s="95"/>
      <c r="J1408" s="95" t="s">
        <v>169</v>
      </c>
      <c r="K1408" s="95"/>
      <c r="L1408" s="95"/>
      <c r="M1408" s="95"/>
      <c r="N1408" s="95"/>
      <c r="O1408" s="95"/>
      <c r="P1408" s="95"/>
      <c r="Q1408" s="95"/>
      <c r="R1408" s="95"/>
      <c r="S1408" s="95"/>
      <c r="T1408" s="95"/>
      <c r="U1408" s="95"/>
      <c r="V1408" s="95"/>
      <c r="W1408" s="96"/>
      <c r="X1408" s="97">
        <v>3000</v>
      </c>
      <c r="Y1408" s="98"/>
      <c r="Z1408" s="98"/>
      <c r="AA1408" s="98"/>
      <c r="AB1408" s="98"/>
      <c r="AC1408" s="99"/>
      <c r="AD1408" s="100">
        <v>0</v>
      </c>
      <c r="AE1408" s="98"/>
      <c r="AF1408" s="98"/>
      <c r="AG1408" s="98"/>
      <c r="AH1408" s="98"/>
      <c r="AI1408" s="99"/>
      <c r="AJ1408" s="88">
        <f>AD1408/X1408*100</f>
        <v>0</v>
      </c>
      <c r="AK1408" s="89"/>
    </row>
    <row r="1409" spans="1:37" ht="20.100000000000001" customHeight="1" x14ac:dyDescent="0.25">
      <c r="A1409" s="473"/>
      <c r="B1409" s="225"/>
      <c r="C1409" s="640">
        <v>133</v>
      </c>
      <c r="D1409" s="641"/>
      <c r="E1409" s="475"/>
      <c r="F1409" s="475"/>
      <c r="G1409" s="352">
        <v>4193</v>
      </c>
      <c r="H1409" s="353"/>
      <c r="I1409" s="353"/>
      <c r="J1409" s="626" t="s">
        <v>187</v>
      </c>
      <c r="K1409" s="626"/>
      <c r="L1409" s="626"/>
      <c r="M1409" s="626"/>
      <c r="N1409" s="626"/>
      <c r="O1409" s="626"/>
      <c r="P1409" s="626"/>
      <c r="Q1409" s="626"/>
      <c r="R1409" s="626"/>
      <c r="S1409" s="626"/>
      <c r="T1409" s="626"/>
      <c r="U1409" s="626"/>
      <c r="V1409" s="626"/>
      <c r="W1409" s="627"/>
      <c r="X1409" s="272">
        <v>3000</v>
      </c>
      <c r="Y1409" s="273"/>
      <c r="Z1409" s="273"/>
      <c r="AA1409" s="273"/>
      <c r="AB1409" s="273"/>
      <c r="AC1409" s="274"/>
      <c r="AD1409" s="662">
        <v>0</v>
      </c>
      <c r="AE1409" s="273"/>
      <c r="AF1409" s="273"/>
      <c r="AG1409" s="273"/>
      <c r="AH1409" s="273"/>
      <c r="AI1409" s="274"/>
      <c r="AJ1409" s="88">
        <f>AD1409/X1409*100</f>
        <v>0</v>
      </c>
      <c r="AK1409" s="89"/>
    </row>
    <row r="1410" spans="1:37" ht="20.100000000000001" customHeight="1" x14ac:dyDescent="0.25">
      <c r="A1410" s="200">
        <v>28</v>
      </c>
      <c r="B1410" s="201"/>
      <c r="C1410" s="204" t="s">
        <v>94</v>
      </c>
      <c r="D1410" s="204"/>
      <c r="E1410" s="204"/>
      <c r="F1410" s="204"/>
      <c r="G1410" s="204"/>
      <c r="H1410" s="204"/>
      <c r="I1410" s="204"/>
      <c r="J1410" s="204"/>
      <c r="K1410" s="204"/>
      <c r="L1410" s="204"/>
      <c r="M1410" s="204"/>
      <c r="N1410" s="204"/>
      <c r="O1410" s="204"/>
      <c r="P1410" s="204"/>
      <c r="Q1410" s="204"/>
      <c r="R1410" s="204"/>
      <c r="S1410" s="204"/>
      <c r="T1410" s="204"/>
      <c r="U1410" s="204"/>
      <c r="V1410" s="204"/>
      <c r="W1410" s="204"/>
      <c r="X1410" s="148">
        <f>X1390+X1396+X1398+X1401+X1407</f>
        <v>518100</v>
      </c>
      <c r="Y1410" s="149"/>
      <c r="Z1410" s="149"/>
      <c r="AA1410" s="149"/>
      <c r="AB1410" s="149"/>
      <c r="AC1410" s="150"/>
      <c r="AD1410" s="148">
        <f>AD1390+AD1396+AD1398+AD1401+AD1407</f>
        <v>493682.16</v>
      </c>
      <c r="AE1410" s="149"/>
      <c r="AF1410" s="149"/>
      <c r="AG1410" s="149"/>
      <c r="AH1410" s="149"/>
      <c r="AI1410" s="150"/>
      <c r="AJ1410" s="154">
        <f>AD1410/X1410*100</f>
        <v>95.287041111754476</v>
      </c>
      <c r="AK1410" s="155"/>
    </row>
    <row r="1411" spans="1:37" ht="20.100000000000001" customHeight="1" x14ac:dyDescent="0.25">
      <c r="A1411" s="202"/>
      <c r="B1411" s="203"/>
      <c r="C1411" s="205"/>
      <c r="D1411" s="205"/>
      <c r="E1411" s="205"/>
      <c r="F1411" s="205"/>
      <c r="G1411" s="205"/>
      <c r="H1411" s="205"/>
      <c r="I1411" s="205"/>
      <c r="J1411" s="205"/>
      <c r="K1411" s="205"/>
      <c r="L1411" s="205"/>
      <c r="M1411" s="205"/>
      <c r="N1411" s="205"/>
      <c r="O1411" s="205"/>
      <c r="P1411" s="205"/>
      <c r="Q1411" s="205"/>
      <c r="R1411" s="205"/>
      <c r="S1411" s="205"/>
      <c r="T1411" s="205"/>
      <c r="U1411" s="205"/>
      <c r="V1411" s="205"/>
      <c r="W1411" s="205"/>
      <c r="X1411" s="151"/>
      <c r="Y1411" s="152"/>
      <c r="Z1411" s="152"/>
      <c r="AA1411" s="152"/>
      <c r="AB1411" s="152"/>
      <c r="AC1411" s="153"/>
      <c r="AD1411" s="151"/>
      <c r="AE1411" s="152"/>
      <c r="AF1411" s="152"/>
      <c r="AG1411" s="152"/>
      <c r="AH1411" s="152"/>
      <c r="AI1411" s="153"/>
      <c r="AJ1411" s="156" t="e">
        <f t="shared" si="55"/>
        <v>#DIV/0!</v>
      </c>
      <c r="AK1411" s="157"/>
    </row>
    <row r="1412" spans="1:37" ht="20.100000000000001" customHeight="1" x14ac:dyDescent="0.25"/>
    <row r="1413" spans="1:37" ht="20.100000000000001" customHeight="1" x14ac:dyDescent="0.25"/>
    <row r="1414" spans="1:37" s="42" customFormat="1" ht="20.100000000000001" customHeight="1" x14ac:dyDescent="0.25">
      <c r="A1414" s="37"/>
      <c r="B1414" s="37"/>
      <c r="C1414" s="47"/>
      <c r="D1414" s="47"/>
      <c r="E1414" s="47"/>
      <c r="F1414" s="4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37"/>
      <c r="AI1414" s="37"/>
      <c r="AJ1414" s="48"/>
      <c r="AK1414" s="48"/>
    </row>
    <row r="1415" spans="1:37" s="42" customFormat="1" ht="20.100000000000001" customHeight="1" x14ac:dyDescent="0.25">
      <c r="A1415" s="37"/>
      <c r="B1415" s="37"/>
      <c r="C1415" s="47"/>
      <c r="D1415" s="47"/>
      <c r="E1415" s="47"/>
      <c r="F1415" s="4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F1415" s="37"/>
      <c r="AG1415" s="37"/>
      <c r="AH1415" s="37"/>
      <c r="AI1415" s="37"/>
      <c r="AJ1415" s="48"/>
      <c r="AK1415" s="48"/>
    </row>
    <row r="1416" spans="1:37" ht="20.100000000000001" customHeight="1" x14ac:dyDescent="0.25"/>
    <row r="1417" spans="1:37" ht="20.100000000000001" customHeight="1" x14ac:dyDescent="0.25"/>
    <row r="1418" spans="1:37" ht="20.100000000000001" customHeight="1" x14ac:dyDescent="0.25"/>
    <row r="1419" spans="1:37" ht="20.100000000000001" customHeight="1" x14ac:dyDescent="0.25"/>
    <row r="1420" spans="1:37" ht="20.100000000000001" customHeight="1" x14ac:dyDescent="0.25"/>
    <row r="1421" spans="1:37" ht="20.100000000000001" customHeight="1" x14ac:dyDescent="0.25"/>
    <row r="1422" spans="1:37" ht="20.100000000000001" customHeight="1" x14ac:dyDescent="0.25"/>
    <row r="1423" spans="1:37" ht="20.100000000000001" customHeight="1" x14ac:dyDescent="0.25"/>
    <row r="1424" spans="1:37" ht="20.100000000000001" customHeight="1" x14ac:dyDescent="0.25"/>
    <row r="1425" spans="1:37" ht="20.100000000000001" customHeight="1" x14ac:dyDescent="0.25"/>
    <row r="1426" spans="1:37" ht="20.100000000000001" customHeight="1" x14ac:dyDescent="0.25"/>
    <row r="1427" spans="1:37" ht="20.100000000000001" customHeight="1" x14ac:dyDescent="0.25"/>
    <row r="1428" spans="1:37" ht="20.100000000000001" customHeight="1" x14ac:dyDescent="0.25"/>
    <row r="1429" spans="1:37" ht="20.100000000000001" customHeight="1" x14ac:dyDescent="0.25"/>
    <row r="1430" spans="1:37" ht="20.100000000000001" customHeight="1" x14ac:dyDescent="0.25"/>
    <row r="1431" spans="1:37" ht="20.100000000000001" customHeight="1" x14ac:dyDescent="0.25"/>
    <row r="1432" spans="1:37" ht="20.100000000000001" customHeight="1" x14ac:dyDescent="0.25">
      <c r="A1432" s="196" t="s">
        <v>89</v>
      </c>
      <c r="B1432" s="197"/>
      <c r="C1432" s="197" t="s">
        <v>90</v>
      </c>
      <c r="D1432" s="197"/>
      <c r="E1432" s="164" t="s">
        <v>91</v>
      </c>
      <c r="F1432" s="164"/>
      <c r="G1432" s="197" t="s">
        <v>91</v>
      </c>
      <c r="H1432" s="197"/>
      <c r="I1432" s="197" t="s">
        <v>92</v>
      </c>
      <c r="J1432" s="197"/>
      <c r="K1432" s="197"/>
      <c r="L1432" s="197"/>
      <c r="M1432" s="197"/>
      <c r="N1432" s="197"/>
      <c r="O1432" s="197"/>
      <c r="P1432" s="197"/>
      <c r="Q1432" s="197"/>
      <c r="R1432" s="197"/>
      <c r="S1432" s="197"/>
      <c r="T1432" s="197"/>
      <c r="U1432" s="197"/>
      <c r="V1432" s="197"/>
      <c r="W1432" s="197"/>
      <c r="X1432" s="197" t="s">
        <v>201</v>
      </c>
      <c r="Y1432" s="197"/>
      <c r="Z1432" s="197"/>
      <c r="AA1432" s="197"/>
      <c r="AB1432" s="197"/>
      <c r="AC1432" s="206"/>
      <c r="AD1432" s="197" t="s">
        <v>200</v>
      </c>
      <c r="AE1432" s="197"/>
      <c r="AF1432" s="197"/>
      <c r="AG1432" s="197"/>
      <c r="AH1432" s="197"/>
      <c r="AI1432" s="206"/>
      <c r="AJ1432" s="158" t="s">
        <v>122</v>
      </c>
      <c r="AK1432" s="159"/>
    </row>
    <row r="1433" spans="1:37" ht="20.100000000000001" customHeight="1" x14ac:dyDescent="0.25">
      <c r="A1433" s="198"/>
      <c r="B1433" s="199"/>
      <c r="C1433" s="199"/>
      <c r="D1433" s="199"/>
      <c r="E1433" s="165"/>
      <c r="F1433" s="165"/>
      <c r="G1433" s="199"/>
      <c r="H1433" s="199"/>
      <c r="I1433" s="199"/>
      <c r="J1433" s="199"/>
      <c r="K1433" s="199"/>
      <c r="L1433" s="199"/>
      <c r="M1433" s="199"/>
      <c r="N1433" s="199"/>
      <c r="O1433" s="199"/>
      <c r="P1433" s="199"/>
      <c r="Q1433" s="199"/>
      <c r="R1433" s="199"/>
      <c r="S1433" s="199"/>
      <c r="T1433" s="199"/>
      <c r="U1433" s="199"/>
      <c r="V1433" s="199"/>
      <c r="W1433" s="199"/>
      <c r="X1433" s="199"/>
      <c r="Y1433" s="199"/>
      <c r="Z1433" s="199"/>
      <c r="AA1433" s="199"/>
      <c r="AB1433" s="199"/>
      <c r="AC1433" s="207"/>
      <c r="AD1433" s="199"/>
      <c r="AE1433" s="199"/>
      <c r="AF1433" s="199"/>
      <c r="AG1433" s="199"/>
      <c r="AH1433" s="199"/>
      <c r="AI1433" s="207"/>
      <c r="AJ1433" s="160"/>
      <c r="AK1433" s="161"/>
    </row>
    <row r="1434" spans="1:37" ht="20.100000000000001" customHeight="1" x14ac:dyDescent="0.25">
      <c r="A1434" s="166">
        <v>29</v>
      </c>
      <c r="B1434" s="167"/>
      <c r="C1434" s="187" t="s">
        <v>118</v>
      </c>
      <c r="D1434" s="188"/>
      <c r="E1434" s="188"/>
      <c r="F1434" s="188"/>
      <c r="G1434" s="188"/>
      <c r="H1434" s="188"/>
      <c r="I1434" s="188"/>
      <c r="J1434" s="188"/>
      <c r="K1434" s="188"/>
      <c r="L1434" s="188"/>
      <c r="M1434" s="188"/>
      <c r="N1434" s="188"/>
      <c r="O1434" s="188"/>
      <c r="P1434" s="188"/>
      <c r="Q1434" s="188"/>
      <c r="R1434" s="188"/>
      <c r="S1434" s="188"/>
      <c r="T1434" s="188"/>
      <c r="U1434" s="188"/>
      <c r="V1434" s="188"/>
      <c r="W1434" s="188"/>
      <c r="X1434" s="188"/>
      <c r="Y1434" s="188"/>
      <c r="Z1434" s="188"/>
      <c r="AA1434" s="188"/>
      <c r="AB1434" s="188"/>
      <c r="AC1434" s="188"/>
      <c r="AD1434" s="188"/>
      <c r="AE1434" s="188"/>
      <c r="AF1434" s="188"/>
      <c r="AG1434" s="188"/>
      <c r="AH1434" s="188"/>
      <c r="AI1434" s="188"/>
      <c r="AJ1434" s="188"/>
      <c r="AK1434" s="189"/>
    </row>
    <row r="1435" spans="1:37" ht="20.100000000000001" customHeight="1" x14ac:dyDescent="0.25">
      <c r="A1435" s="168"/>
      <c r="B1435" s="169"/>
      <c r="C1435" s="190"/>
      <c r="D1435" s="191"/>
      <c r="E1435" s="191"/>
      <c r="F1435" s="191"/>
      <c r="G1435" s="191"/>
      <c r="H1435" s="191"/>
      <c r="I1435" s="191"/>
      <c r="J1435" s="191"/>
      <c r="K1435" s="191"/>
      <c r="L1435" s="191"/>
      <c r="M1435" s="191"/>
      <c r="N1435" s="191"/>
      <c r="O1435" s="191"/>
      <c r="P1435" s="191"/>
      <c r="Q1435" s="191"/>
      <c r="R1435" s="191"/>
      <c r="S1435" s="191"/>
      <c r="T1435" s="191"/>
      <c r="U1435" s="191"/>
      <c r="V1435" s="191"/>
      <c r="W1435" s="191"/>
      <c r="X1435" s="191"/>
      <c r="Y1435" s="191"/>
      <c r="Z1435" s="191"/>
      <c r="AA1435" s="191"/>
      <c r="AB1435" s="191"/>
      <c r="AC1435" s="191"/>
      <c r="AD1435" s="191"/>
      <c r="AE1435" s="191"/>
      <c r="AF1435" s="191"/>
      <c r="AG1435" s="191"/>
      <c r="AH1435" s="191"/>
      <c r="AI1435" s="191"/>
      <c r="AJ1435" s="191"/>
      <c r="AK1435" s="192"/>
    </row>
    <row r="1436" spans="1:37" ht="20.100000000000001" customHeight="1" x14ac:dyDescent="0.25">
      <c r="A1436" s="142"/>
      <c r="B1436" s="143"/>
      <c r="C1436" s="147"/>
      <c r="D1436" s="147"/>
      <c r="E1436" s="101">
        <v>411</v>
      </c>
      <c r="F1436" s="101"/>
      <c r="G1436" s="170" t="s">
        <v>32</v>
      </c>
      <c r="H1436" s="170"/>
      <c r="I1436" s="170"/>
      <c r="J1436" s="170"/>
      <c r="K1436" s="170"/>
      <c r="L1436" s="170"/>
      <c r="M1436" s="170"/>
      <c r="N1436" s="170"/>
      <c r="O1436" s="170"/>
      <c r="P1436" s="170"/>
      <c r="Q1436" s="170"/>
      <c r="R1436" s="170"/>
      <c r="S1436" s="170"/>
      <c r="T1436" s="170"/>
      <c r="U1436" s="170"/>
      <c r="V1436" s="170"/>
      <c r="W1436" s="170"/>
      <c r="X1436" s="83">
        <f>SUM(X1437:X1441)</f>
        <v>249500</v>
      </c>
      <c r="Y1436" s="84"/>
      <c r="Z1436" s="84"/>
      <c r="AA1436" s="84"/>
      <c r="AB1436" s="84"/>
      <c r="AC1436" s="85"/>
      <c r="AD1436" s="83">
        <f>SUM(AD1437:AD1441)</f>
        <v>206411.96000000002</v>
      </c>
      <c r="AE1436" s="84"/>
      <c r="AF1436" s="84"/>
      <c r="AG1436" s="84"/>
      <c r="AH1436" s="84"/>
      <c r="AI1436" s="85"/>
      <c r="AJ1436" s="86">
        <f t="shared" ref="AJ1436:AJ1457" si="56">AD1436/X1436*100</f>
        <v>82.730244488977974</v>
      </c>
      <c r="AK1436" s="87"/>
    </row>
    <row r="1437" spans="1:37" ht="20.100000000000001" customHeight="1" x14ac:dyDescent="0.25">
      <c r="A1437" s="144"/>
      <c r="B1437" s="141"/>
      <c r="C1437" s="140">
        <v>133</v>
      </c>
      <c r="D1437" s="140"/>
      <c r="E1437" s="162"/>
      <c r="F1437" s="162"/>
      <c r="G1437" s="141">
        <v>4111</v>
      </c>
      <c r="H1437" s="141"/>
      <c r="I1437" s="141"/>
      <c r="J1437" s="120" t="s">
        <v>33</v>
      </c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1">
        <v>154250</v>
      </c>
      <c r="Y1437" s="121"/>
      <c r="Z1437" s="121"/>
      <c r="AA1437" s="121"/>
      <c r="AB1437" s="121"/>
      <c r="AC1437" s="122"/>
      <c r="AD1437" s="121">
        <v>128953.53</v>
      </c>
      <c r="AE1437" s="121"/>
      <c r="AF1437" s="121"/>
      <c r="AG1437" s="121"/>
      <c r="AH1437" s="121"/>
      <c r="AI1437" s="122"/>
      <c r="AJ1437" s="88">
        <f t="shared" si="56"/>
        <v>83.600343598055105</v>
      </c>
      <c r="AK1437" s="89"/>
    </row>
    <row r="1438" spans="1:37" ht="20.100000000000001" customHeight="1" x14ac:dyDescent="0.25">
      <c r="A1438" s="144"/>
      <c r="B1438" s="141"/>
      <c r="C1438" s="140">
        <v>133</v>
      </c>
      <c r="D1438" s="140"/>
      <c r="E1438" s="162"/>
      <c r="F1438" s="162"/>
      <c r="G1438" s="141">
        <v>4112</v>
      </c>
      <c r="H1438" s="141"/>
      <c r="I1438" s="141"/>
      <c r="J1438" s="208" t="s">
        <v>34</v>
      </c>
      <c r="K1438" s="208"/>
      <c r="L1438" s="208"/>
      <c r="M1438" s="208"/>
      <c r="N1438" s="208"/>
      <c r="O1438" s="208"/>
      <c r="P1438" s="208"/>
      <c r="Q1438" s="208"/>
      <c r="R1438" s="208"/>
      <c r="S1438" s="208"/>
      <c r="T1438" s="208"/>
      <c r="U1438" s="208"/>
      <c r="V1438" s="208"/>
      <c r="W1438" s="208"/>
      <c r="X1438" s="121">
        <v>20850</v>
      </c>
      <c r="Y1438" s="121"/>
      <c r="Z1438" s="121"/>
      <c r="AA1438" s="121"/>
      <c r="AB1438" s="121"/>
      <c r="AC1438" s="122"/>
      <c r="AD1438" s="121">
        <v>16519.18</v>
      </c>
      <c r="AE1438" s="121"/>
      <c r="AF1438" s="121"/>
      <c r="AG1438" s="121"/>
      <c r="AH1438" s="121"/>
      <c r="AI1438" s="122"/>
      <c r="AJ1438" s="88">
        <f t="shared" si="56"/>
        <v>79.228681055155874</v>
      </c>
      <c r="AK1438" s="89"/>
    </row>
    <row r="1439" spans="1:37" ht="20.100000000000001" customHeight="1" x14ac:dyDescent="0.25">
      <c r="A1439" s="144"/>
      <c r="B1439" s="141"/>
      <c r="C1439" s="140">
        <v>133</v>
      </c>
      <c r="D1439" s="140"/>
      <c r="E1439" s="162"/>
      <c r="F1439" s="162"/>
      <c r="G1439" s="141">
        <v>4113</v>
      </c>
      <c r="H1439" s="141"/>
      <c r="I1439" s="141"/>
      <c r="J1439" s="120" t="s">
        <v>35</v>
      </c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1">
        <v>50700</v>
      </c>
      <c r="Y1439" s="121"/>
      <c r="Z1439" s="121"/>
      <c r="AA1439" s="121"/>
      <c r="AB1439" s="121"/>
      <c r="AC1439" s="122"/>
      <c r="AD1439" s="121">
        <v>41907.67</v>
      </c>
      <c r="AE1439" s="121"/>
      <c r="AF1439" s="121"/>
      <c r="AG1439" s="121"/>
      <c r="AH1439" s="121"/>
      <c r="AI1439" s="122"/>
      <c r="AJ1439" s="88">
        <f t="shared" si="56"/>
        <v>82.658126232741608</v>
      </c>
      <c r="AK1439" s="89"/>
    </row>
    <row r="1440" spans="1:37" ht="20.100000000000001" customHeight="1" x14ac:dyDescent="0.25">
      <c r="A1440" s="144"/>
      <c r="B1440" s="141"/>
      <c r="C1440" s="140">
        <v>133</v>
      </c>
      <c r="D1440" s="140"/>
      <c r="E1440" s="162"/>
      <c r="F1440" s="162"/>
      <c r="G1440" s="141">
        <v>4114</v>
      </c>
      <c r="H1440" s="141"/>
      <c r="I1440" s="141"/>
      <c r="J1440" s="120" t="s">
        <v>36</v>
      </c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1">
        <v>20550</v>
      </c>
      <c r="Y1440" s="121"/>
      <c r="Z1440" s="121"/>
      <c r="AA1440" s="121"/>
      <c r="AB1440" s="121"/>
      <c r="AC1440" s="122"/>
      <c r="AD1440" s="121">
        <v>16540.29</v>
      </c>
      <c r="AE1440" s="121"/>
      <c r="AF1440" s="121"/>
      <c r="AG1440" s="121"/>
      <c r="AH1440" s="121"/>
      <c r="AI1440" s="122"/>
      <c r="AJ1440" s="88">
        <f t="shared" si="56"/>
        <v>80.488029197080294</v>
      </c>
      <c r="AK1440" s="89"/>
    </row>
    <row r="1441" spans="1:37" ht="20.100000000000001" customHeight="1" x14ac:dyDescent="0.25">
      <c r="A1441" s="146"/>
      <c r="B1441" s="138"/>
      <c r="C1441" s="137">
        <v>133</v>
      </c>
      <c r="D1441" s="137"/>
      <c r="E1441" s="163"/>
      <c r="F1441" s="163"/>
      <c r="G1441" s="138">
        <v>4115</v>
      </c>
      <c r="H1441" s="138"/>
      <c r="I1441" s="138"/>
      <c r="J1441" s="105" t="s">
        <v>37</v>
      </c>
      <c r="K1441" s="105"/>
      <c r="L1441" s="105"/>
      <c r="M1441" s="105"/>
      <c r="N1441" s="105"/>
      <c r="O1441" s="105"/>
      <c r="P1441" s="105"/>
      <c r="Q1441" s="105"/>
      <c r="R1441" s="105"/>
      <c r="S1441" s="105"/>
      <c r="T1441" s="105"/>
      <c r="U1441" s="105"/>
      <c r="V1441" s="105"/>
      <c r="W1441" s="105"/>
      <c r="X1441" s="106">
        <v>3150</v>
      </c>
      <c r="Y1441" s="106"/>
      <c r="Z1441" s="106"/>
      <c r="AA1441" s="106"/>
      <c r="AB1441" s="106"/>
      <c r="AC1441" s="107"/>
      <c r="AD1441" s="106">
        <v>2491.29</v>
      </c>
      <c r="AE1441" s="106"/>
      <c r="AF1441" s="106"/>
      <c r="AG1441" s="106"/>
      <c r="AH1441" s="106"/>
      <c r="AI1441" s="107"/>
      <c r="AJ1441" s="88">
        <f t="shared" si="56"/>
        <v>79.088571428571427</v>
      </c>
      <c r="AK1441" s="89"/>
    </row>
    <row r="1442" spans="1:37" ht="20.100000000000001" customHeight="1" x14ac:dyDescent="0.25">
      <c r="A1442" s="142"/>
      <c r="B1442" s="143"/>
      <c r="C1442" s="147"/>
      <c r="D1442" s="147"/>
      <c r="E1442" s="101">
        <v>412</v>
      </c>
      <c r="F1442" s="101"/>
      <c r="G1442" s="103" t="s">
        <v>38</v>
      </c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  <c r="U1442" s="103"/>
      <c r="V1442" s="103"/>
      <c r="W1442" s="103"/>
      <c r="X1442" s="83">
        <f>SUM(X1443:X1443)</f>
        <v>8600</v>
      </c>
      <c r="Y1442" s="84"/>
      <c r="Z1442" s="84"/>
      <c r="AA1442" s="84"/>
      <c r="AB1442" s="84"/>
      <c r="AC1442" s="85"/>
      <c r="AD1442" s="83">
        <f>SUM(AD1443:AD1443)</f>
        <v>6750.57</v>
      </c>
      <c r="AE1442" s="84"/>
      <c r="AF1442" s="84"/>
      <c r="AG1442" s="84"/>
      <c r="AH1442" s="84"/>
      <c r="AI1442" s="85"/>
      <c r="AJ1442" s="86">
        <f t="shared" si="56"/>
        <v>78.49499999999999</v>
      </c>
      <c r="AK1442" s="87"/>
    </row>
    <row r="1443" spans="1:37" ht="20.100000000000001" customHeight="1" x14ac:dyDescent="0.25">
      <c r="A1443" s="144"/>
      <c r="B1443" s="141"/>
      <c r="C1443" s="140">
        <v>133</v>
      </c>
      <c r="D1443" s="140"/>
      <c r="E1443" s="162"/>
      <c r="F1443" s="162"/>
      <c r="G1443" s="141">
        <v>4123</v>
      </c>
      <c r="H1443" s="141"/>
      <c r="I1443" s="141"/>
      <c r="J1443" s="120" t="s">
        <v>39</v>
      </c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1">
        <v>8600</v>
      </c>
      <c r="Y1443" s="121"/>
      <c r="Z1443" s="121"/>
      <c r="AA1443" s="121"/>
      <c r="AB1443" s="121"/>
      <c r="AC1443" s="122"/>
      <c r="AD1443" s="121">
        <v>6750.57</v>
      </c>
      <c r="AE1443" s="121"/>
      <c r="AF1443" s="121"/>
      <c r="AG1443" s="121"/>
      <c r="AH1443" s="121"/>
      <c r="AI1443" s="122"/>
      <c r="AJ1443" s="88">
        <f t="shared" si="56"/>
        <v>78.49499999999999</v>
      </c>
      <c r="AK1443" s="89"/>
    </row>
    <row r="1444" spans="1:37" ht="20.100000000000001" customHeight="1" x14ac:dyDescent="0.25">
      <c r="A1444" s="142"/>
      <c r="B1444" s="143"/>
      <c r="C1444" s="147"/>
      <c r="D1444" s="147"/>
      <c r="E1444" s="101">
        <v>413</v>
      </c>
      <c r="F1444" s="101"/>
      <c r="G1444" s="103" t="s">
        <v>43</v>
      </c>
      <c r="H1444" s="103"/>
      <c r="I1444" s="103"/>
      <c r="J1444" s="103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  <c r="U1444" s="103"/>
      <c r="V1444" s="103"/>
      <c r="W1444" s="103"/>
      <c r="X1444" s="83">
        <f>SUM(X1445:X1446)</f>
        <v>45300</v>
      </c>
      <c r="Y1444" s="84"/>
      <c r="Z1444" s="84"/>
      <c r="AA1444" s="84"/>
      <c r="AB1444" s="84"/>
      <c r="AC1444" s="85"/>
      <c r="AD1444" s="83">
        <f>SUM(AD1445:AD1446)</f>
        <v>44114.979999999996</v>
      </c>
      <c r="AE1444" s="84"/>
      <c r="AF1444" s="84"/>
      <c r="AG1444" s="84"/>
      <c r="AH1444" s="84"/>
      <c r="AI1444" s="85"/>
      <c r="AJ1444" s="86">
        <f t="shared" si="56"/>
        <v>97.38406181015452</v>
      </c>
      <c r="AK1444" s="87"/>
    </row>
    <row r="1445" spans="1:37" ht="20.100000000000001" customHeight="1" x14ac:dyDescent="0.25">
      <c r="A1445" s="464"/>
      <c r="B1445" s="239"/>
      <c r="C1445" s="140">
        <v>133</v>
      </c>
      <c r="D1445" s="140"/>
      <c r="E1445" s="444"/>
      <c r="F1445" s="444"/>
      <c r="G1445" s="141">
        <v>4131</v>
      </c>
      <c r="H1445" s="141"/>
      <c r="I1445" s="141"/>
      <c r="J1445" s="120" t="s">
        <v>44</v>
      </c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1">
        <v>44300</v>
      </c>
      <c r="Y1445" s="121"/>
      <c r="Z1445" s="121"/>
      <c r="AA1445" s="121"/>
      <c r="AB1445" s="121"/>
      <c r="AC1445" s="122"/>
      <c r="AD1445" s="121">
        <v>43205.31</v>
      </c>
      <c r="AE1445" s="121"/>
      <c r="AF1445" s="121"/>
      <c r="AG1445" s="121"/>
      <c r="AH1445" s="121"/>
      <c r="AI1445" s="122"/>
      <c r="AJ1445" s="88">
        <f t="shared" si="56"/>
        <v>97.528916478555288</v>
      </c>
      <c r="AK1445" s="89"/>
    </row>
    <row r="1446" spans="1:37" ht="20.100000000000001" customHeight="1" x14ac:dyDescent="0.25">
      <c r="A1446" s="464"/>
      <c r="B1446" s="239"/>
      <c r="C1446" s="140">
        <v>133</v>
      </c>
      <c r="D1446" s="140"/>
      <c r="E1446" s="444"/>
      <c r="F1446" s="444"/>
      <c r="G1446" s="141">
        <v>4133</v>
      </c>
      <c r="H1446" s="141"/>
      <c r="I1446" s="141"/>
      <c r="J1446" s="120" t="s">
        <v>45</v>
      </c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1">
        <v>1000</v>
      </c>
      <c r="Y1446" s="121"/>
      <c r="Z1446" s="121"/>
      <c r="AA1446" s="121"/>
      <c r="AB1446" s="121"/>
      <c r="AC1446" s="122"/>
      <c r="AD1446" s="121">
        <v>909.67</v>
      </c>
      <c r="AE1446" s="121"/>
      <c r="AF1446" s="121"/>
      <c r="AG1446" s="121"/>
      <c r="AH1446" s="121"/>
      <c r="AI1446" s="122"/>
      <c r="AJ1446" s="88">
        <f t="shared" si="56"/>
        <v>90.966999999999999</v>
      </c>
      <c r="AK1446" s="89"/>
    </row>
    <row r="1447" spans="1:37" ht="20.100000000000001" customHeight="1" x14ac:dyDescent="0.25">
      <c r="A1447" s="142"/>
      <c r="B1447" s="143"/>
      <c r="C1447" s="147"/>
      <c r="D1447" s="147"/>
      <c r="E1447" s="101">
        <v>414</v>
      </c>
      <c r="F1447" s="101"/>
      <c r="G1447" s="103" t="s">
        <v>48</v>
      </c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  <c r="U1447" s="103"/>
      <c r="V1447" s="103"/>
      <c r="W1447" s="103"/>
      <c r="X1447" s="83">
        <f>SUM(X1448:AC1451)</f>
        <v>25000</v>
      </c>
      <c r="Y1447" s="84"/>
      <c r="Z1447" s="84"/>
      <c r="AA1447" s="84"/>
      <c r="AB1447" s="84"/>
      <c r="AC1447" s="85"/>
      <c r="AD1447" s="83">
        <f>SUM(AD1448:AI1451)</f>
        <v>17110.62</v>
      </c>
      <c r="AE1447" s="84"/>
      <c r="AF1447" s="84"/>
      <c r="AG1447" s="84"/>
      <c r="AH1447" s="84"/>
      <c r="AI1447" s="85"/>
      <c r="AJ1447" s="86">
        <f t="shared" si="56"/>
        <v>68.442479999999989</v>
      </c>
      <c r="AK1447" s="87"/>
    </row>
    <row r="1448" spans="1:37" ht="20.100000000000001" customHeight="1" x14ac:dyDescent="0.25">
      <c r="A1448" s="464"/>
      <c r="B1448" s="239"/>
      <c r="C1448" s="140">
        <v>133</v>
      </c>
      <c r="D1448" s="140"/>
      <c r="E1448" s="444"/>
      <c r="F1448" s="444"/>
      <c r="G1448" s="141">
        <v>4141</v>
      </c>
      <c r="H1448" s="141"/>
      <c r="I1448" s="141"/>
      <c r="J1448" s="120" t="s">
        <v>49</v>
      </c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1">
        <v>5500</v>
      </c>
      <c r="Y1448" s="121"/>
      <c r="Z1448" s="121"/>
      <c r="AA1448" s="121"/>
      <c r="AB1448" s="121"/>
      <c r="AC1448" s="122"/>
      <c r="AD1448" s="121">
        <v>4899.0600000000004</v>
      </c>
      <c r="AE1448" s="121"/>
      <c r="AF1448" s="121"/>
      <c r="AG1448" s="121"/>
      <c r="AH1448" s="121"/>
      <c r="AI1448" s="122"/>
      <c r="AJ1448" s="88">
        <f t="shared" si="56"/>
        <v>89.073818181818183</v>
      </c>
      <c r="AK1448" s="89"/>
    </row>
    <row r="1449" spans="1:37" ht="20.100000000000001" customHeight="1" x14ac:dyDescent="0.25">
      <c r="A1449" s="464"/>
      <c r="B1449" s="239"/>
      <c r="C1449" s="140">
        <v>460</v>
      </c>
      <c r="D1449" s="140"/>
      <c r="E1449" s="444"/>
      <c r="F1449" s="444"/>
      <c r="G1449" s="141">
        <v>4143</v>
      </c>
      <c r="H1449" s="141"/>
      <c r="I1449" s="141"/>
      <c r="J1449" s="120" t="s">
        <v>51</v>
      </c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1">
        <v>12000</v>
      </c>
      <c r="Y1449" s="121"/>
      <c r="Z1449" s="121"/>
      <c r="AA1449" s="121"/>
      <c r="AB1449" s="121"/>
      <c r="AC1449" s="122"/>
      <c r="AD1449" s="121">
        <v>10420.629999999999</v>
      </c>
      <c r="AE1449" s="121"/>
      <c r="AF1449" s="121"/>
      <c r="AG1449" s="121"/>
      <c r="AH1449" s="121"/>
      <c r="AI1449" s="122"/>
      <c r="AJ1449" s="88">
        <f t="shared" si="56"/>
        <v>86.838583333333332</v>
      </c>
      <c r="AK1449" s="89"/>
    </row>
    <row r="1450" spans="1:37" ht="20.100000000000001" customHeight="1" x14ac:dyDescent="0.25">
      <c r="A1450" s="144"/>
      <c r="B1450" s="141"/>
      <c r="C1450" s="140">
        <v>133</v>
      </c>
      <c r="D1450" s="140"/>
      <c r="E1450" s="162"/>
      <c r="F1450" s="162"/>
      <c r="G1450" s="141">
        <v>4148</v>
      </c>
      <c r="H1450" s="141"/>
      <c r="I1450" s="141"/>
      <c r="J1450" s="120" t="s">
        <v>55</v>
      </c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1">
        <v>4000</v>
      </c>
      <c r="Y1450" s="121"/>
      <c r="Z1450" s="121"/>
      <c r="AA1450" s="121"/>
      <c r="AB1450" s="121"/>
      <c r="AC1450" s="122"/>
      <c r="AD1450" s="121">
        <v>0</v>
      </c>
      <c r="AE1450" s="121"/>
      <c r="AF1450" s="121"/>
      <c r="AG1450" s="121"/>
      <c r="AH1450" s="121"/>
      <c r="AI1450" s="122"/>
      <c r="AJ1450" s="88">
        <f t="shared" si="56"/>
        <v>0</v>
      </c>
      <c r="AK1450" s="89"/>
    </row>
    <row r="1451" spans="1:37" ht="20.100000000000001" customHeight="1" x14ac:dyDescent="0.25">
      <c r="A1451" s="60"/>
      <c r="B1451" s="61"/>
      <c r="C1451" s="137">
        <v>133</v>
      </c>
      <c r="D1451" s="137"/>
      <c r="E1451" s="59"/>
      <c r="F1451" s="59"/>
      <c r="G1451" s="138">
        <v>4149</v>
      </c>
      <c r="H1451" s="138"/>
      <c r="I1451" s="138"/>
      <c r="J1451" s="105" t="s">
        <v>56</v>
      </c>
      <c r="K1451" s="105"/>
      <c r="L1451" s="105"/>
      <c r="M1451" s="105"/>
      <c r="N1451" s="105"/>
      <c r="O1451" s="105"/>
      <c r="P1451" s="105"/>
      <c r="Q1451" s="105"/>
      <c r="R1451" s="105"/>
      <c r="S1451" s="105"/>
      <c r="T1451" s="105"/>
      <c r="U1451" s="105"/>
      <c r="V1451" s="105"/>
      <c r="W1451" s="105"/>
      <c r="X1451" s="106">
        <v>3500</v>
      </c>
      <c r="Y1451" s="106"/>
      <c r="Z1451" s="106"/>
      <c r="AA1451" s="106"/>
      <c r="AB1451" s="106"/>
      <c r="AC1451" s="107"/>
      <c r="AD1451" s="106">
        <v>1790.93</v>
      </c>
      <c r="AE1451" s="106"/>
      <c r="AF1451" s="106"/>
      <c r="AG1451" s="106"/>
      <c r="AH1451" s="106"/>
      <c r="AI1451" s="107"/>
      <c r="AJ1451" s="88">
        <f t="shared" si="56"/>
        <v>51.169428571428575</v>
      </c>
      <c r="AK1451" s="89"/>
    </row>
    <row r="1452" spans="1:37" ht="20.100000000000001" customHeight="1" x14ac:dyDescent="0.25">
      <c r="A1452" s="142"/>
      <c r="B1452" s="143"/>
      <c r="C1452" s="147"/>
      <c r="D1452" s="147"/>
      <c r="E1452" s="101">
        <v>415</v>
      </c>
      <c r="F1452" s="101"/>
      <c r="G1452" s="103" t="s">
        <v>57</v>
      </c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  <c r="U1452" s="103"/>
      <c r="V1452" s="103"/>
      <c r="W1452" s="103"/>
      <c r="X1452" s="83">
        <f>X1453</f>
        <v>50500</v>
      </c>
      <c r="Y1452" s="84"/>
      <c r="Z1452" s="84"/>
      <c r="AA1452" s="84"/>
      <c r="AB1452" s="84"/>
      <c r="AC1452" s="85"/>
      <c r="AD1452" s="83">
        <f>AD1453</f>
        <v>32368.880000000001</v>
      </c>
      <c r="AE1452" s="84"/>
      <c r="AF1452" s="84"/>
      <c r="AG1452" s="84"/>
      <c r="AH1452" s="84"/>
      <c r="AI1452" s="85"/>
      <c r="AJ1452" s="86">
        <f t="shared" si="56"/>
        <v>64.096792079207916</v>
      </c>
      <c r="AK1452" s="87"/>
    </row>
    <row r="1453" spans="1:37" ht="20.100000000000001" customHeight="1" x14ac:dyDescent="0.25">
      <c r="A1453" s="464"/>
      <c r="B1453" s="239"/>
      <c r="C1453" s="140">
        <v>133</v>
      </c>
      <c r="D1453" s="140"/>
      <c r="E1453" s="444"/>
      <c r="F1453" s="444"/>
      <c r="G1453" s="141">
        <v>4153</v>
      </c>
      <c r="H1453" s="141"/>
      <c r="I1453" s="141"/>
      <c r="J1453" s="120" t="s">
        <v>59</v>
      </c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1">
        <v>50500</v>
      </c>
      <c r="Y1453" s="121"/>
      <c r="Z1453" s="121"/>
      <c r="AA1453" s="121"/>
      <c r="AB1453" s="121"/>
      <c r="AC1453" s="122"/>
      <c r="AD1453" s="121">
        <v>32368.880000000001</v>
      </c>
      <c r="AE1453" s="121"/>
      <c r="AF1453" s="121"/>
      <c r="AG1453" s="121"/>
      <c r="AH1453" s="121"/>
      <c r="AI1453" s="122"/>
      <c r="AJ1453" s="88">
        <f t="shared" si="56"/>
        <v>64.096792079207916</v>
      </c>
      <c r="AK1453" s="89"/>
    </row>
    <row r="1454" spans="1:37" ht="20.100000000000001" customHeight="1" x14ac:dyDescent="0.25">
      <c r="A1454" s="142"/>
      <c r="B1454" s="143"/>
      <c r="C1454" s="147"/>
      <c r="D1454" s="147"/>
      <c r="E1454" s="101">
        <v>419</v>
      </c>
      <c r="F1454" s="101"/>
      <c r="G1454" s="236" t="s">
        <v>65</v>
      </c>
      <c r="H1454" s="237"/>
      <c r="I1454" s="237"/>
      <c r="J1454" s="237"/>
      <c r="K1454" s="237"/>
      <c r="L1454" s="237"/>
      <c r="M1454" s="237"/>
      <c r="N1454" s="237"/>
      <c r="O1454" s="237"/>
      <c r="P1454" s="237"/>
      <c r="Q1454" s="237"/>
      <c r="R1454" s="237"/>
      <c r="S1454" s="237"/>
      <c r="T1454" s="237"/>
      <c r="U1454" s="237"/>
      <c r="V1454" s="237"/>
      <c r="W1454" s="238"/>
      <c r="X1454" s="83">
        <f>SUM(X1455:AC1455)</f>
        <v>93600</v>
      </c>
      <c r="Y1454" s="84"/>
      <c r="Z1454" s="84"/>
      <c r="AA1454" s="84"/>
      <c r="AB1454" s="84"/>
      <c r="AC1454" s="85"/>
      <c r="AD1454" s="83">
        <f>SUM(AD1455:AI1455)</f>
        <v>82785.78</v>
      </c>
      <c r="AE1454" s="84"/>
      <c r="AF1454" s="84"/>
      <c r="AG1454" s="84"/>
      <c r="AH1454" s="84"/>
      <c r="AI1454" s="85"/>
      <c r="AJ1454" s="86">
        <f t="shared" si="56"/>
        <v>88.44634615384615</v>
      </c>
      <c r="AK1454" s="87"/>
    </row>
    <row r="1455" spans="1:37" ht="20.100000000000001" customHeight="1" x14ac:dyDescent="0.25">
      <c r="A1455" s="464"/>
      <c r="B1455" s="239"/>
      <c r="C1455" s="140">
        <v>133</v>
      </c>
      <c r="D1455" s="140"/>
      <c r="E1455" s="444"/>
      <c r="F1455" s="444"/>
      <c r="G1455" s="141">
        <v>4193</v>
      </c>
      <c r="H1455" s="141"/>
      <c r="I1455" s="141"/>
      <c r="J1455" s="120" t="s">
        <v>66</v>
      </c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1">
        <v>93600</v>
      </c>
      <c r="Y1455" s="121"/>
      <c r="Z1455" s="121"/>
      <c r="AA1455" s="121"/>
      <c r="AB1455" s="121"/>
      <c r="AC1455" s="122"/>
      <c r="AD1455" s="121">
        <v>82785.78</v>
      </c>
      <c r="AE1455" s="121"/>
      <c r="AF1455" s="121"/>
      <c r="AG1455" s="121"/>
      <c r="AH1455" s="121"/>
      <c r="AI1455" s="122"/>
      <c r="AJ1455" s="88">
        <f t="shared" si="56"/>
        <v>88.44634615384615</v>
      </c>
      <c r="AK1455" s="89"/>
    </row>
    <row r="1456" spans="1:37" ht="20.100000000000001" customHeight="1" x14ac:dyDescent="0.25">
      <c r="A1456" s="200">
        <v>29</v>
      </c>
      <c r="B1456" s="201"/>
      <c r="C1456" s="204" t="s">
        <v>94</v>
      </c>
      <c r="D1456" s="204"/>
      <c r="E1456" s="204"/>
      <c r="F1456" s="204"/>
      <c r="G1456" s="204"/>
      <c r="H1456" s="204"/>
      <c r="I1456" s="204"/>
      <c r="J1456" s="204"/>
      <c r="K1456" s="204"/>
      <c r="L1456" s="204"/>
      <c r="M1456" s="204"/>
      <c r="N1456" s="204"/>
      <c r="O1456" s="204"/>
      <c r="P1456" s="204"/>
      <c r="Q1456" s="204"/>
      <c r="R1456" s="204"/>
      <c r="S1456" s="204"/>
      <c r="T1456" s="204"/>
      <c r="U1456" s="204"/>
      <c r="V1456" s="204"/>
      <c r="W1456" s="204"/>
      <c r="X1456" s="148">
        <f>X1436+X1442+X1444+X1447+X1452+X1454</f>
        <v>472500</v>
      </c>
      <c r="Y1456" s="149"/>
      <c r="Z1456" s="149"/>
      <c r="AA1456" s="149"/>
      <c r="AB1456" s="149"/>
      <c r="AC1456" s="150"/>
      <c r="AD1456" s="148">
        <f>AD1436+AD1442+AD1444+AD1447+AD1452+AD1454</f>
        <v>389542.79000000004</v>
      </c>
      <c r="AE1456" s="149"/>
      <c r="AF1456" s="149"/>
      <c r="AG1456" s="149"/>
      <c r="AH1456" s="149"/>
      <c r="AI1456" s="150"/>
      <c r="AJ1456" s="154">
        <f t="shared" si="56"/>
        <v>82.442918518518525</v>
      </c>
      <c r="AK1456" s="155"/>
    </row>
    <row r="1457" spans="1:37" ht="20.100000000000001" customHeight="1" x14ac:dyDescent="0.25">
      <c r="A1457" s="202"/>
      <c r="B1457" s="203"/>
      <c r="C1457" s="205"/>
      <c r="D1457" s="205"/>
      <c r="E1457" s="205"/>
      <c r="F1457" s="205"/>
      <c r="G1457" s="205"/>
      <c r="H1457" s="205"/>
      <c r="I1457" s="205"/>
      <c r="J1457" s="205"/>
      <c r="K1457" s="205"/>
      <c r="L1457" s="205"/>
      <c r="M1457" s="205"/>
      <c r="N1457" s="205"/>
      <c r="O1457" s="205"/>
      <c r="P1457" s="205"/>
      <c r="Q1457" s="205"/>
      <c r="R1457" s="205"/>
      <c r="S1457" s="205"/>
      <c r="T1457" s="205"/>
      <c r="U1457" s="205"/>
      <c r="V1457" s="205"/>
      <c r="W1457" s="205"/>
      <c r="X1457" s="151"/>
      <c r="Y1457" s="152"/>
      <c r="Z1457" s="152"/>
      <c r="AA1457" s="152"/>
      <c r="AB1457" s="152"/>
      <c r="AC1457" s="153"/>
      <c r="AD1457" s="151"/>
      <c r="AE1457" s="152"/>
      <c r="AF1457" s="152"/>
      <c r="AG1457" s="152"/>
      <c r="AH1457" s="152"/>
      <c r="AI1457" s="153"/>
      <c r="AJ1457" s="156" t="e">
        <f t="shared" si="56"/>
        <v>#DIV/0!</v>
      </c>
      <c r="AK1457" s="157"/>
    </row>
    <row r="1458" spans="1:37" ht="20.100000000000001" customHeight="1" x14ac:dyDescent="0.25"/>
    <row r="1459" spans="1:37" ht="20.100000000000001" customHeight="1" x14ac:dyDescent="0.25"/>
    <row r="1460" spans="1:37" ht="20.100000000000001" customHeight="1" x14ac:dyDescent="0.25"/>
    <row r="1461" spans="1:37" ht="20.100000000000001" customHeight="1" x14ac:dyDescent="0.25"/>
    <row r="1462" spans="1:37" ht="20.100000000000001" customHeight="1" x14ac:dyDescent="0.25"/>
    <row r="1463" spans="1:37" ht="20.100000000000001" customHeight="1" x14ac:dyDescent="0.25"/>
    <row r="1464" spans="1:37" ht="20.100000000000001" customHeight="1" x14ac:dyDescent="0.25"/>
    <row r="1465" spans="1:37" ht="20.100000000000001" customHeight="1" x14ac:dyDescent="0.25"/>
    <row r="1466" spans="1:37" ht="20.100000000000001" customHeight="1" x14ac:dyDescent="0.25"/>
    <row r="1467" spans="1:37" ht="20.100000000000001" customHeight="1" x14ac:dyDescent="0.25"/>
    <row r="1468" spans="1:37" ht="20.100000000000001" customHeight="1" x14ac:dyDescent="0.25"/>
    <row r="1469" spans="1:37" ht="20.100000000000001" customHeight="1" x14ac:dyDescent="0.25"/>
    <row r="1470" spans="1:37" ht="20.100000000000001" customHeight="1" x14ac:dyDescent="0.25"/>
    <row r="1471" spans="1:37" ht="20.100000000000001" customHeight="1" x14ac:dyDescent="0.25"/>
    <row r="1472" spans="1:37" ht="20.100000000000001" customHeight="1" x14ac:dyDescent="0.25"/>
    <row r="1473" spans="1:37" ht="20.100000000000001" customHeight="1" x14ac:dyDescent="0.25"/>
    <row r="1474" spans="1:37" ht="20.100000000000001" customHeight="1" x14ac:dyDescent="0.25"/>
    <row r="1475" spans="1:37" ht="20.100000000000001" customHeight="1" x14ac:dyDescent="0.25"/>
    <row r="1476" spans="1:37" ht="20.100000000000001" customHeight="1" x14ac:dyDescent="0.25"/>
    <row r="1477" spans="1:37" ht="20.100000000000001" customHeight="1" x14ac:dyDescent="0.25"/>
    <row r="1478" spans="1:37" ht="20.100000000000001" customHeight="1" x14ac:dyDescent="0.25">
      <c r="A1478" s="196" t="s">
        <v>89</v>
      </c>
      <c r="B1478" s="197"/>
      <c r="C1478" s="197" t="s">
        <v>90</v>
      </c>
      <c r="D1478" s="197"/>
      <c r="E1478" s="164" t="s">
        <v>91</v>
      </c>
      <c r="F1478" s="164"/>
      <c r="G1478" s="197" t="s">
        <v>91</v>
      </c>
      <c r="H1478" s="197"/>
      <c r="I1478" s="197" t="s">
        <v>92</v>
      </c>
      <c r="J1478" s="197"/>
      <c r="K1478" s="197"/>
      <c r="L1478" s="197"/>
      <c r="M1478" s="197"/>
      <c r="N1478" s="197"/>
      <c r="O1478" s="197"/>
      <c r="P1478" s="197"/>
      <c r="Q1478" s="197"/>
      <c r="R1478" s="197"/>
      <c r="S1478" s="197"/>
      <c r="T1478" s="197"/>
      <c r="U1478" s="197"/>
      <c r="V1478" s="197"/>
      <c r="W1478" s="197"/>
      <c r="X1478" s="197" t="s">
        <v>201</v>
      </c>
      <c r="Y1478" s="197"/>
      <c r="Z1478" s="197"/>
      <c r="AA1478" s="197"/>
      <c r="AB1478" s="197"/>
      <c r="AC1478" s="206"/>
      <c r="AD1478" s="197" t="s">
        <v>200</v>
      </c>
      <c r="AE1478" s="197"/>
      <c r="AF1478" s="197"/>
      <c r="AG1478" s="197"/>
      <c r="AH1478" s="197"/>
      <c r="AI1478" s="206"/>
      <c r="AJ1478" s="158" t="s">
        <v>122</v>
      </c>
      <c r="AK1478" s="159"/>
    </row>
    <row r="1479" spans="1:37" ht="20.100000000000001" customHeight="1" x14ac:dyDescent="0.25">
      <c r="A1479" s="198"/>
      <c r="B1479" s="199"/>
      <c r="C1479" s="199"/>
      <c r="D1479" s="199"/>
      <c r="E1479" s="165"/>
      <c r="F1479" s="165"/>
      <c r="G1479" s="199"/>
      <c r="H1479" s="199"/>
      <c r="I1479" s="199"/>
      <c r="J1479" s="199"/>
      <c r="K1479" s="199"/>
      <c r="L1479" s="199"/>
      <c r="M1479" s="199"/>
      <c r="N1479" s="199"/>
      <c r="O1479" s="199"/>
      <c r="P1479" s="199"/>
      <c r="Q1479" s="199"/>
      <c r="R1479" s="199"/>
      <c r="S1479" s="199"/>
      <c r="T1479" s="199"/>
      <c r="U1479" s="199"/>
      <c r="V1479" s="199"/>
      <c r="W1479" s="199"/>
      <c r="X1479" s="199"/>
      <c r="Y1479" s="199"/>
      <c r="Z1479" s="199"/>
      <c r="AA1479" s="199"/>
      <c r="AB1479" s="199"/>
      <c r="AC1479" s="207"/>
      <c r="AD1479" s="199"/>
      <c r="AE1479" s="199"/>
      <c r="AF1479" s="199"/>
      <c r="AG1479" s="199"/>
      <c r="AH1479" s="199"/>
      <c r="AI1479" s="207"/>
      <c r="AJ1479" s="160"/>
      <c r="AK1479" s="161"/>
    </row>
    <row r="1480" spans="1:37" ht="20.100000000000001" customHeight="1" x14ac:dyDescent="0.25">
      <c r="A1480" s="166">
        <v>30</v>
      </c>
      <c r="B1480" s="167"/>
      <c r="C1480" s="187" t="s">
        <v>119</v>
      </c>
      <c r="D1480" s="188"/>
      <c r="E1480" s="188"/>
      <c r="F1480" s="188"/>
      <c r="G1480" s="188"/>
      <c r="H1480" s="188"/>
      <c r="I1480" s="188"/>
      <c r="J1480" s="188"/>
      <c r="K1480" s="188"/>
      <c r="L1480" s="188"/>
      <c r="M1480" s="188"/>
      <c r="N1480" s="188"/>
      <c r="O1480" s="188"/>
      <c r="P1480" s="188"/>
      <c r="Q1480" s="188"/>
      <c r="R1480" s="188"/>
      <c r="S1480" s="188"/>
      <c r="T1480" s="188"/>
      <c r="U1480" s="188"/>
      <c r="V1480" s="188"/>
      <c r="W1480" s="188"/>
      <c r="X1480" s="188"/>
      <c r="Y1480" s="188"/>
      <c r="Z1480" s="188"/>
      <c r="AA1480" s="188"/>
      <c r="AB1480" s="188"/>
      <c r="AC1480" s="188"/>
      <c r="AD1480" s="188"/>
      <c r="AE1480" s="188"/>
      <c r="AF1480" s="188"/>
      <c r="AG1480" s="188"/>
      <c r="AH1480" s="188"/>
      <c r="AI1480" s="188"/>
      <c r="AJ1480" s="188"/>
      <c r="AK1480" s="189"/>
    </row>
    <row r="1481" spans="1:37" ht="20.100000000000001" customHeight="1" x14ac:dyDescent="0.25">
      <c r="A1481" s="168"/>
      <c r="B1481" s="169"/>
      <c r="C1481" s="190"/>
      <c r="D1481" s="191"/>
      <c r="E1481" s="191"/>
      <c r="F1481" s="191"/>
      <c r="G1481" s="191"/>
      <c r="H1481" s="191"/>
      <c r="I1481" s="191"/>
      <c r="J1481" s="191"/>
      <c r="K1481" s="191"/>
      <c r="L1481" s="191"/>
      <c r="M1481" s="191"/>
      <c r="N1481" s="191"/>
      <c r="O1481" s="191"/>
      <c r="P1481" s="191"/>
      <c r="Q1481" s="191"/>
      <c r="R1481" s="191"/>
      <c r="S1481" s="191"/>
      <c r="T1481" s="191"/>
      <c r="U1481" s="191"/>
      <c r="V1481" s="191"/>
      <c r="W1481" s="191"/>
      <c r="X1481" s="191"/>
      <c r="Y1481" s="191"/>
      <c r="Z1481" s="191"/>
      <c r="AA1481" s="191"/>
      <c r="AB1481" s="191"/>
      <c r="AC1481" s="191"/>
      <c r="AD1481" s="191"/>
      <c r="AE1481" s="191"/>
      <c r="AF1481" s="191"/>
      <c r="AG1481" s="191"/>
      <c r="AH1481" s="191"/>
      <c r="AI1481" s="191"/>
      <c r="AJ1481" s="191"/>
      <c r="AK1481" s="192"/>
    </row>
    <row r="1482" spans="1:37" ht="20.100000000000001" customHeight="1" x14ac:dyDescent="0.25">
      <c r="A1482" s="142"/>
      <c r="B1482" s="143"/>
      <c r="C1482" s="147"/>
      <c r="D1482" s="147"/>
      <c r="E1482" s="101">
        <v>411</v>
      </c>
      <c r="F1482" s="101"/>
      <c r="G1482" s="170" t="s">
        <v>32</v>
      </c>
      <c r="H1482" s="170"/>
      <c r="I1482" s="170"/>
      <c r="J1482" s="170"/>
      <c r="K1482" s="170"/>
      <c r="L1482" s="170"/>
      <c r="M1482" s="170"/>
      <c r="N1482" s="170"/>
      <c r="O1482" s="170"/>
      <c r="P1482" s="170"/>
      <c r="Q1482" s="170"/>
      <c r="R1482" s="170"/>
      <c r="S1482" s="170"/>
      <c r="T1482" s="170"/>
      <c r="U1482" s="170"/>
      <c r="V1482" s="170"/>
      <c r="W1482" s="170"/>
      <c r="X1482" s="83">
        <f>SUM(X1483:X1487)</f>
        <v>63900</v>
      </c>
      <c r="Y1482" s="84"/>
      <c r="Z1482" s="84"/>
      <c r="AA1482" s="84"/>
      <c r="AB1482" s="84"/>
      <c r="AC1482" s="85"/>
      <c r="AD1482" s="83">
        <f>SUM(AD1483:AD1487)</f>
        <v>62284.07</v>
      </c>
      <c r="AE1482" s="84"/>
      <c r="AF1482" s="84"/>
      <c r="AG1482" s="84"/>
      <c r="AH1482" s="84"/>
      <c r="AI1482" s="85"/>
      <c r="AJ1482" s="86">
        <f t="shared" ref="AJ1482:AJ1498" si="57">AD1482/X1482*100</f>
        <v>97.471158059467925</v>
      </c>
      <c r="AK1482" s="87"/>
    </row>
    <row r="1483" spans="1:37" ht="20.100000000000001" customHeight="1" x14ac:dyDescent="0.25">
      <c r="A1483" s="144"/>
      <c r="B1483" s="141"/>
      <c r="C1483" s="140">
        <v>111</v>
      </c>
      <c r="D1483" s="140"/>
      <c r="E1483" s="162"/>
      <c r="F1483" s="162"/>
      <c r="G1483" s="141">
        <v>4111</v>
      </c>
      <c r="H1483" s="141"/>
      <c r="I1483" s="141"/>
      <c r="J1483" s="120" t="s">
        <v>33</v>
      </c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1">
        <v>38700</v>
      </c>
      <c r="Y1483" s="121"/>
      <c r="Z1483" s="121"/>
      <c r="AA1483" s="121"/>
      <c r="AB1483" s="121"/>
      <c r="AC1483" s="122"/>
      <c r="AD1483" s="121">
        <v>37715.440000000002</v>
      </c>
      <c r="AE1483" s="121"/>
      <c r="AF1483" s="121"/>
      <c r="AG1483" s="121"/>
      <c r="AH1483" s="121"/>
      <c r="AI1483" s="122"/>
      <c r="AJ1483" s="88">
        <f t="shared" si="57"/>
        <v>97.455917312661498</v>
      </c>
      <c r="AK1483" s="89"/>
    </row>
    <row r="1484" spans="1:37" ht="20.100000000000001" customHeight="1" x14ac:dyDescent="0.25">
      <c r="A1484" s="144"/>
      <c r="B1484" s="141"/>
      <c r="C1484" s="140">
        <v>111</v>
      </c>
      <c r="D1484" s="140"/>
      <c r="E1484" s="162"/>
      <c r="F1484" s="162"/>
      <c r="G1484" s="141">
        <v>4112</v>
      </c>
      <c r="H1484" s="141"/>
      <c r="I1484" s="141"/>
      <c r="J1484" s="208" t="s">
        <v>34</v>
      </c>
      <c r="K1484" s="208"/>
      <c r="L1484" s="208"/>
      <c r="M1484" s="208"/>
      <c r="N1484" s="208"/>
      <c r="O1484" s="208"/>
      <c r="P1484" s="208"/>
      <c r="Q1484" s="208"/>
      <c r="R1484" s="208"/>
      <c r="S1484" s="208"/>
      <c r="T1484" s="208"/>
      <c r="U1484" s="208"/>
      <c r="V1484" s="208"/>
      <c r="W1484" s="208"/>
      <c r="X1484" s="121">
        <v>5200</v>
      </c>
      <c r="Y1484" s="121"/>
      <c r="Z1484" s="121"/>
      <c r="AA1484" s="121"/>
      <c r="AB1484" s="121"/>
      <c r="AC1484" s="122"/>
      <c r="AD1484" s="121">
        <v>5066.45</v>
      </c>
      <c r="AE1484" s="121"/>
      <c r="AF1484" s="121"/>
      <c r="AG1484" s="121"/>
      <c r="AH1484" s="121"/>
      <c r="AI1484" s="122"/>
      <c r="AJ1484" s="88">
        <f t="shared" si="57"/>
        <v>97.431730769230768</v>
      </c>
      <c r="AK1484" s="89"/>
    </row>
    <row r="1485" spans="1:37" ht="20.100000000000001" customHeight="1" x14ac:dyDescent="0.25">
      <c r="A1485" s="144"/>
      <c r="B1485" s="141"/>
      <c r="C1485" s="140">
        <v>111</v>
      </c>
      <c r="D1485" s="140"/>
      <c r="E1485" s="162"/>
      <c r="F1485" s="162"/>
      <c r="G1485" s="141">
        <v>4113</v>
      </c>
      <c r="H1485" s="141"/>
      <c r="I1485" s="141"/>
      <c r="J1485" s="120" t="s">
        <v>35</v>
      </c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1">
        <v>13900</v>
      </c>
      <c r="Y1485" s="121"/>
      <c r="Z1485" s="121"/>
      <c r="AA1485" s="121"/>
      <c r="AB1485" s="121"/>
      <c r="AC1485" s="122"/>
      <c r="AD1485" s="121">
        <v>13510.68</v>
      </c>
      <c r="AE1485" s="121"/>
      <c r="AF1485" s="121"/>
      <c r="AG1485" s="121"/>
      <c r="AH1485" s="121"/>
      <c r="AI1485" s="122"/>
      <c r="AJ1485" s="88">
        <f t="shared" si="57"/>
        <v>97.199136690647478</v>
      </c>
      <c r="AK1485" s="89"/>
    </row>
    <row r="1486" spans="1:37" ht="20.100000000000001" customHeight="1" x14ac:dyDescent="0.25">
      <c r="A1486" s="144"/>
      <c r="B1486" s="141"/>
      <c r="C1486" s="140">
        <v>111</v>
      </c>
      <c r="D1486" s="140"/>
      <c r="E1486" s="162"/>
      <c r="F1486" s="162"/>
      <c r="G1486" s="141">
        <v>4114</v>
      </c>
      <c r="H1486" s="141"/>
      <c r="I1486" s="141"/>
      <c r="J1486" s="120" t="s">
        <v>36</v>
      </c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1">
        <v>5300</v>
      </c>
      <c r="Y1486" s="121"/>
      <c r="Z1486" s="121"/>
      <c r="AA1486" s="121"/>
      <c r="AB1486" s="121"/>
      <c r="AC1486" s="122"/>
      <c r="AD1486" s="121">
        <v>5231.3599999999997</v>
      </c>
      <c r="AE1486" s="121"/>
      <c r="AF1486" s="121"/>
      <c r="AG1486" s="121"/>
      <c r="AH1486" s="121"/>
      <c r="AI1486" s="122"/>
      <c r="AJ1486" s="88">
        <f t="shared" si="57"/>
        <v>98.704905660377349</v>
      </c>
      <c r="AK1486" s="89"/>
    </row>
    <row r="1487" spans="1:37" ht="20.100000000000001" customHeight="1" x14ac:dyDescent="0.25">
      <c r="A1487" s="146"/>
      <c r="B1487" s="138"/>
      <c r="C1487" s="137">
        <v>111</v>
      </c>
      <c r="D1487" s="137"/>
      <c r="E1487" s="163"/>
      <c r="F1487" s="163"/>
      <c r="G1487" s="138">
        <v>4115</v>
      </c>
      <c r="H1487" s="138"/>
      <c r="I1487" s="138"/>
      <c r="J1487" s="105" t="s">
        <v>37</v>
      </c>
      <c r="K1487" s="105"/>
      <c r="L1487" s="105"/>
      <c r="M1487" s="105"/>
      <c r="N1487" s="105"/>
      <c r="O1487" s="105"/>
      <c r="P1487" s="105"/>
      <c r="Q1487" s="105"/>
      <c r="R1487" s="105"/>
      <c r="S1487" s="105"/>
      <c r="T1487" s="105"/>
      <c r="U1487" s="105"/>
      <c r="V1487" s="105"/>
      <c r="W1487" s="105"/>
      <c r="X1487" s="106">
        <v>800</v>
      </c>
      <c r="Y1487" s="106"/>
      <c r="Z1487" s="106"/>
      <c r="AA1487" s="106"/>
      <c r="AB1487" s="106"/>
      <c r="AC1487" s="107"/>
      <c r="AD1487" s="106">
        <v>760.14</v>
      </c>
      <c r="AE1487" s="106"/>
      <c r="AF1487" s="106"/>
      <c r="AG1487" s="106"/>
      <c r="AH1487" s="106"/>
      <c r="AI1487" s="107"/>
      <c r="AJ1487" s="88">
        <f t="shared" si="57"/>
        <v>95.017499999999998</v>
      </c>
      <c r="AK1487" s="89"/>
    </row>
    <row r="1488" spans="1:37" ht="20.100000000000001" customHeight="1" x14ac:dyDescent="0.25">
      <c r="A1488" s="142"/>
      <c r="B1488" s="143"/>
      <c r="C1488" s="147"/>
      <c r="D1488" s="147"/>
      <c r="E1488" s="101">
        <v>412</v>
      </c>
      <c r="F1488" s="101"/>
      <c r="G1488" s="103" t="s">
        <v>38</v>
      </c>
      <c r="H1488" s="103"/>
      <c r="I1488" s="103"/>
      <c r="J1488" s="103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  <c r="U1488" s="103"/>
      <c r="V1488" s="103"/>
      <c r="W1488" s="103"/>
      <c r="X1488" s="83">
        <f>SUM(X1489:X1489)</f>
        <v>1500</v>
      </c>
      <c r="Y1488" s="84"/>
      <c r="Z1488" s="84"/>
      <c r="AA1488" s="84"/>
      <c r="AB1488" s="84"/>
      <c r="AC1488" s="85"/>
      <c r="AD1488" s="83">
        <f>SUM(AD1489:AD1489)</f>
        <v>1396.38</v>
      </c>
      <c r="AE1488" s="84"/>
      <c r="AF1488" s="84"/>
      <c r="AG1488" s="84"/>
      <c r="AH1488" s="84"/>
      <c r="AI1488" s="85"/>
      <c r="AJ1488" s="86">
        <f t="shared" si="57"/>
        <v>93.092000000000013</v>
      </c>
      <c r="AK1488" s="87"/>
    </row>
    <row r="1489" spans="1:37" ht="20.100000000000001" customHeight="1" x14ac:dyDescent="0.25">
      <c r="A1489" s="144"/>
      <c r="B1489" s="141"/>
      <c r="C1489" s="140">
        <v>111</v>
      </c>
      <c r="D1489" s="140"/>
      <c r="E1489" s="162"/>
      <c r="F1489" s="162"/>
      <c r="G1489" s="141">
        <v>4123</v>
      </c>
      <c r="H1489" s="141"/>
      <c r="I1489" s="141"/>
      <c r="J1489" s="120" t="s">
        <v>39</v>
      </c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1">
        <v>1500</v>
      </c>
      <c r="Y1489" s="121"/>
      <c r="Z1489" s="121"/>
      <c r="AA1489" s="121"/>
      <c r="AB1489" s="121"/>
      <c r="AC1489" s="122"/>
      <c r="AD1489" s="121">
        <v>1396.38</v>
      </c>
      <c r="AE1489" s="121"/>
      <c r="AF1489" s="121"/>
      <c r="AG1489" s="121"/>
      <c r="AH1489" s="121"/>
      <c r="AI1489" s="122"/>
      <c r="AJ1489" s="88">
        <f t="shared" si="57"/>
        <v>93.092000000000013</v>
      </c>
      <c r="AK1489" s="89"/>
    </row>
    <row r="1490" spans="1:37" ht="20.100000000000001" customHeight="1" x14ac:dyDescent="0.25">
      <c r="A1490" s="142"/>
      <c r="B1490" s="143"/>
      <c r="C1490" s="147"/>
      <c r="D1490" s="147"/>
      <c r="E1490" s="101">
        <v>413</v>
      </c>
      <c r="F1490" s="101"/>
      <c r="G1490" s="103" t="s">
        <v>43</v>
      </c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  <c r="U1490" s="103"/>
      <c r="V1490" s="103"/>
      <c r="W1490" s="103"/>
      <c r="X1490" s="83">
        <f>SUM(X1491:X1492)</f>
        <v>3000</v>
      </c>
      <c r="Y1490" s="84"/>
      <c r="Z1490" s="84"/>
      <c r="AA1490" s="84"/>
      <c r="AB1490" s="84"/>
      <c r="AC1490" s="85"/>
      <c r="AD1490" s="83">
        <f>SUM(AD1491:AD1492)</f>
        <v>1712.41</v>
      </c>
      <c r="AE1490" s="84"/>
      <c r="AF1490" s="84"/>
      <c r="AG1490" s="84"/>
      <c r="AH1490" s="84"/>
      <c r="AI1490" s="85"/>
      <c r="AJ1490" s="86">
        <f t="shared" si="57"/>
        <v>57.080333333333336</v>
      </c>
      <c r="AK1490" s="87"/>
    </row>
    <row r="1491" spans="1:37" ht="20.100000000000001" customHeight="1" x14ac:dyDescent="0.25">
      <c r="A1491" s="464"/>
      <c r="B1491" s="239"/>
      <c r="C1491" s="140">
        <v>111</v>
      </c>
      <c r="D1491" s="140"/>
      <c r="E1491" s="444"/>
      <c r="F1491" s="444"/>
      <c r="G1491" s="141">
        <v>4131</v>
      </c>
      <c r="H1491" s="141"/>
      <c r="I1491" s="141"/>
      <c r="J1491" s="120" t="s">
        <v>44</v>
      </c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1">
        <v>1500</v>
      </c>
      <c r="Y1491" s="121"/>
      <c r="Z1491" s="121"/>
      <c r="AA1491" s="121"/>
      <c r="AB1491" s="121"/>
      <c r="AC1491" s="122"/>
      <c r="AD1491" s="121">
        <v>1444.91</v>
      </c>
      <c r="AE1491" s="121"/>
      <c r="AF1491" s="121"/>
      <c r="AG1491" s="121"/>
      <c r="AH1491" s="121"/>
      <c r="AI1491" s="122"/>
      <c r="AJ1491" s="88">
        <f t="shared" si="57"/>
        <v>96.327333333333343</v>
      </c>
      <c r="AK1491" s="89"/>
    </row>
    <row r="1492" spans="1:37" ht="20.100000000000001" customHeight="1" x14ac:dyDescent="0.25">
      <c r="A1492" s="464"/>
      <c r="B1492" s="239"/>
      <c r="C1492" s="140">
        <v>111</v>
      </c>
      <c r="D1492" s="140"/>
      <c r="E1492" s="444"/>
      <c r="F1492" s="444"/>
      <c r="G1492" s="141">
        <v>4133</v>
      </c>
      <c r="H1492" s="141"/>
      <c r="I1492" s="141"/>
      <c r="J1492" s="120" t="s">
        <v>45</v>
      </c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1">
        <v>1500</v>
      </c>
      <c r="Y1492" s="121"/>
      <c r="Z1492" s="121"/>
      <c r="AA1492" s="121"/>
      <c r="AB1492" s="121"/>
      <c r="AC1492" s="122"/>
      <c r="AD1492" s="121">
        <v>267.5</v>
      </c>
      <c r="AE1492" s="121"/>
      <c r="AF1492" s="121"/>
      <c r="AG1492" s="121"/>
      <c r="AH1492" s="121"/>
      <c r="AI1492" s="122"/>
      <c r="AJ1492" s="88">
        <f t="shared" si="57"/>
        <v>17.833333333333336</v>
      </c>
      <c r="AK1492" s="89"/>
    </row>
    <row r="1493" spans="1:37" ht="20.100000000000001" customHeight="1" x14ac:dyDescent="0.25">
      <c r="A1493" s="142"/>
      <c r="B1493" s="143"/>
      <c r="C1493" s="147"/>
      <c r="D1493" s="147"/>
      <c r="E1493" s="101">
        <v>414</v>
      </c>
      <c r="F1493" s="101"/>
      <c r="G1493" s="103" t="s">
        <v>48</v>
      </c>
      <c r="H1493" s="103"/>
      <c r="I1493" s="103"/>
      <c r="J1493" s="103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  <c r="U1493" s="103"/>
      <c r="V1493" s="103"/>
      <c r="W1493" s="103"/>
      <c r="X1493" s="83">
        <f>SUM(X1494:X1496)</f>
        <v>8000</v>
      </c>
      <c r="Y1493" s="84"/>
      <c r="Z1493" s="84"/>
      <c r="AA1493" s="84"/>
      <c r="AB1493" s="84"/>
      <c r="AC1493" s="85"/>
      <c r="AD1493" s="83">
        <f>SUM(AD1494:AD1496)</f>
        <v>4457.67</v>
      </c>
      <c r="AE1493" s="84"/>
      <c r="AF1493" s="84"/>
      <c r="AG1493" s="84"/>
      <c r="AH1493" s="84"/>
      <c r="AI1493" s="85"/>
      <c r="AJ1493" s="86">
        <f t="shared" si="57"/>
        <v>55.720875000000007</v>
      </c>
      <c r="AK1493" s="87"/>
    </row>
    <row r="1494" spans="1:37" ht="20.100000000000001" customHeight="1" x14ac:dyDescent="0.25">
      <c r="A1494" s="464"/>
      <c r="B1494" s="239"/>
      <c r="C1494" s="140">
        <v>111</v>
      </c>
      <c r="D1494" s="140"/>
      <c r="E1494" s="444"/>
      <c r="F1494" s="444"/>
      <c r="G1494" s="141">
        <v>4141</v>
      </c>
      <c r="H1494" s="141"/>
      <c r="I1494" s="141"/>
      <c r="J1494" s="120" t="s">
        <v>49</v>
      </c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1">
        <v>3000</v>
      </c>
      <c r="Y1494" s="121"/>
      <c r="Z1494" s="121"/>
      <c r="AA1494" s="121"/>
      <c r="AB1494" s="121"/>
      <c r="AC1494" s="122"/>
      <c r="AD1494" s="121">
        <v>297</v>
      </c>
      <c r="AE1494" s="121"/>
      <c r="AF1494" s="121"/>
      <c r="AG1494" s="121"/>
      <c r="AH1494" s="121"/>
      <c r="AI1494" s="122"/>
      <c r="AJ1494" s="88">
        <f t="shared" si="57"/>
        <v>9.9</v>
      </c>
      <c r="AK1494" s="89"/>
    </row>
    <row r="1495" spans="1:37" ht="20.100000000000001" customHeight="1" x14ac:dyDescent="0.25">
      <c r="A1495" s="464"/>
      <c r="B1495" s="239"/>
      <c r="C1495" s="140">
        <v>460</v>
      </c>
      <c r="D1495" s="140"/>
      <c r="E1495" s="444"/>
      <c r="F1495" s="444"/>
      <c r="G1495" s="141">
        <v>4143</v>
      </c>
      <c r="H1495" s="141"/>
      <c r="I1495" s="141"/>
      <c r="J1495" s="120" t="s">
        <v>51</v>
      </c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1">
        <v>1000</v>
      </c>
      <c r="Y1495" s="121"/>
      <c r="Z1495" s="121"/>
      <c r="AA1495" s="121"/>
      <c r="AB1495" s="121"/>
      <c r="AC1495" s="122"/>
      <c r="AD1495" s="121">
        <v>411.67</v>
      </c>
      <c r="AE1495" s="121"/>
      <c r="AF1495" s="121"/>
      <c r="AG1495" s="121"/>
      <c r="AH1495" s="121"/>
      <c r="AI1495" s="122"/>
      <c r="AJ1495" s="88">
        <f t="shared" si="57"/>
        <v>41.167000000000002</v>
      </c>
      <c r="AK1495" s="89"/>
    </row>
    <row r="1496" spans="1:37" ht="20.100000000000001" customHeight="1" x14ac:dyDescent="0.25">
      <c r="A1496" s="144"/>
      <c r="B1496" s="141"/>
      <c r="C1496" s="140">
        <v>111</v>
      </c>
      <c r="D1496" s="140"/>
      <c r="E1496" s="162"/>
      <c r="F1496" s="162"/>
      <c r="G1496" s="141">
        <v>4148</v>
      </c>
      <c r="H1496" s="141"/>
      <c r="I1496" s="141"/>
      <c r="J1496" s="120" t="s">
        <v>55</v>
      </c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1">
        <v>4000</v>
      </c>
      <c r="Y1496" s="121"/>
      <c r="Z1496" s="121"/>
      <c r="AA1496" s="121"/>
      <c r="AB1496" s="121"/>
      <c r="AC1496" s="122"/>
      <c r="AD1496" s="121">
        <v>3749</v>
      </c>
      <c r="AE1496" s="121"/>
      <c r="AF1496" s="121"/>
      <c r="AG1496" s="121"/>
      <c r="AH1496" s="121"/>
      <c r="AI1496" s="122"/>
      <c r="AJ1496" s="88">
        <f t="shared" si="57"/>
        <v>93.725000000000009</v>
      </c>
      <c r="AK1496" s="89"/>
    </row>
    <row r="1497" spans="1:37" ht="20.100000000000001" customHeight="1" x14ac:dyDescent="0.25">
      <c r="A1497" s="200">
        <v>30</v>
      </c>
      <c r="B1497" s="201"/>
      <c r="C1497" s="204" t="s">
        <v>94</v>
      </c>
      <c r="D1497" s="204"/>
      <c r="E1497" s="204"/>
      <c r="F1497" s="204"/>
      <c r="G1497" s="204"/>
      <c r="H1497" s="204"/>
      <c r="I1497" s="204"/>
      <c r="J1497" s="204"/>
      <c r="K1497" s="204"/>
      <c r="L1497" s="204"/>
      <c r="M1497" s="204"/>
      <c r="N1497" s="204"/>
      <c r="O1497" s="204"/>
      <c r="P1497" s="204"/>
      <c r="Q1497" s="204"/>
      <c r="R1497" s="204"/>
      <c r="S1497" s="204"/>
      <c r="T1497" s="204"/>
      <c r="U1497" s="204"/>
      <c r="V1497" s="204"/>
      <c r="W1497" s="204"/>
      <c r="X1497" s="148">
        <f>X1482+X1488+X1490+X1493</f>
        <v>76400</v>
      </c>
      <c r="Y1497" s="149"/>
      <c r="Z1497" s="149"/>
      <c r="AA1497" s="149"/>
      <c r="AB1497" s="149"/>
      <c r="AC1497" s="150"/>
      <c r="AD1497" s="148">
        <f>AD1482+AD1488+AD1490+AD1493</f>
        <v>69850.53</v>
      </c>
      <c r="AE1497" s="149"/>
      <c r="AF1497" s="149"/>
      <c r="AG1497" s="149"/>
      <c r="AH1497" s="149"/>
      <c r="AI1497" s="150"/>
      <c r="AJ1497" s="154">
        <f t="shared" si="57"/>
        <v>91.42739528795812</v>
      </c>
      <c r="AK1497" s="155"/>
    </row>
    <row r="1498" spans="1:37" ht="20.100000000000001" customHeight="1" x14ac:dyDescent="0.25">
      <c r="A1498" s="202"/>
      <c r="B1498" s="203"/>
      <c r="C1498" s="205"/>
      <c r="D1498" s="205"/>
      <c r="E1498" s="205"/>
      <c r="F1498" s="205"/>
      <c r="G1498" s="205"/>
      <c r="H1498" s="205"/>
      <c r="I1498" s="205"/>
      <c r="J1498" s="205"/>
      <c r="K1498" s="205"/>
      <c r="L1498" s="205"/>
      <c r="M1498" s="205"/>
      <c r="N1498" s="205"/>
      <c r="O1498" s="205"/>
      <c r="P1498" s="205"/>
      <c r="Q1498" s="205"/>
      <c r="R1498" s="205"/>
      <c r="S1498" s="205"/>
      <c r="T1498" s="205"/>
      <c r="U1498" s="205"/>
      <c r="V1498" s="205"/>
      <c r="W1498" s="205"/>
      <c r="X1498" s="151"/>
      <c r="Y1498" s="152"/>
      <c r="Z1498" s="152"/>
      <c r="AA1498" s="152"/>
      <c r="AB1498" s="152"/>
      <c r="AC1498" s="153"/>
      <c r="AD1498" s="151"/>
      <c r="AE1498" s="152"/>
      <c r="AF1498" s="152"/>
      <c r="AG1498" s="152"/>
      <c r="AH1498" s="152"/>
      <c r="AI1498" s="153"/>
      <c r="AJ1498" s="156" t="e">
        <f t="shared" si="57"/>
        <v>#DIV/0!</v>
      </c>
      <c r="AK1498" s="157"/>
    </row>
    <row r="1499" spans="1:37" ht="20.100000000000001" customHeight="1" x14ac:dyDescent="0.25"/>
    <row r="1500" spans="1:37" ht="20.100000000000001" customHeight="1" x14ac:dyDescent="0.25"/>
    <row r="1501" spans="1:37" ht="20.100000000000001" customHeight="1" x14ac:dyDescent="0.25"/>
    <row r="1502" spans="1:37" ht="20.100000000000001" customHeight="1" x14ac:dyDescent="0.25"/>
    <row r="1503" spans="1:37" ht="20.100000000000001" customHeight="1" x14ac:dyDescent="0.25"/>
    <row r="1504" spans="1:37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spans="1:37" ht="20.100000000000001" customHeight="1" x14ac:dyDescent="0.25"/>
    <row r="1522" spans="1:37" ht="20.100000000000001" customHeight="1" x14ac:dyDescent="0.25"/>
    <row r="1523" spans="1:37" ht="20.100000000000001" customHeight="1" x14ac:dyDescent="0.25"/>
    <row r="1524" spans="1:37" ht="20.100000000000001" customHeight="1" x14ac:dyDescent="0.25">
      <c r="A1524" s="196" t="s">
        <v>89</v>
      </c>
      <c r="B1524" s="197"/>
      <c r="C1524" s="197" t="s">
        <v>90</v>
      </c>
      <c r="D1524" s="197"/>
      <c r="E1524" s="164" t="s">
        <v>91</v>
      </c>
      <c r="F1524" s="164"/>
      <c r="G1524" s="197" t="s">
        <v>91</v>
      </c>
      <c r="H1524" s="197"/>
      <c r="I1524" s="197" t="s">
        <v>92</v>
      </c>
      <c r="J1524" s="197"/>
      <c r="K1524" s="197"/>
      <c r="L1524" s="197"/>
      <c r="M1524" s="197"/>
      <c r="N1524" s="197"/>
      <c r="O1524" s="197"/>
      <c r="P1524" s="197"/>
      <c r="Q1524" s="197"/>
      <c r="R1524" s="197"/>
      <c r="S1524" s="197"/>
      <c r="T1524" s="197"/>
      <c r="U1524" s="197"/>
      <c r="V1524" s="197"/>
      <c r="W1524" s="197"/>
      <c r="X1524" s="197" t="s">
        <v>201</v>
      </c>
      <c r="Y1524" s="197"/>
      <c r="Z1524" s="197"/>
      <c r="AA1524" s="197"/>
      <c r="AB1524" s="197"/>
      <c r="AC1524" s="206"/>
      <c r="AD1524" s="197" t="s">
        <v>200</v>
      </c>
      <c r="AE1524" s="197"/>
      <c r="AF1524" s="197"/>
      <c r="AG1524" s="197"/>
      <c r="AH1524" s="197"/>
      <c r="AI1524" s="206"/>
      <c r="AJ1524" s="158" t="s">
        <v>122</v>
      </c>
      <c r="AK1524" s="159"/>
    </row>
    <row r="1525" spans="1:37" ht="20.100000000000001" customHeight="1" x14ac:dyDescent="0.25">
      <c r="A1525" s="198"/>
      <c r="B1525" s="199"/>
      <c r="C1525" s="199"/>
      <c r="D1525" s="199"/>
      <c r="E1525" s="165"/>
      <c r="F1525" s="165"/>
      <c r="G1525" s="199"/>
      <c r="H1525" s="199"/>
      <c r="I1525" s="199"/>
      <c r="J1525" s="199"/>
      <c r="K1525" s="199"/>
      <c r="L1525" s="199"/>
      <c r="M1525" s="199"/>
      <c r="N1525" s="199"/>
      <c r="O1525" s="199"/>
      <c r="P1525" s="199"/>
      <c r="Q1525" s="199"/>
      <c r="R1525" s="199"/>
      <c r="S1525" s="199"/>
      <c r="T1525" s="199"/>
      <c r="U1525" s="199"/>
      <c r="V1525" s="199"/>
      <c r="W1525" s="199"/>
      <c r="X1525" s="199"/>
      <c r="Y1525" s="199"/>
      <c r="Z1525" s="199"/>
      <c r="AA1525" s="199"/>
      <c r="AB1525" s="199"/>
      <c r="AC1525" s="207"/>
      <c r="AD1525" s="199"/>
      <c r="AE1525" s="199"/>
      <c r="AF1525" s="199"/>
      <c r="AG1525" s="199"/>
      <c r="AH1525" s="199"/>
      <c r="AI1525" s="207"/>
      <c r="AJ1525" s="160"/>
      <c r="AK1525" s="161"/>
    </row>
    <row r="1526" spans="1:37" ht="20.100000000000001" customHeight="1" x14ac:dyDescent="0.25">
      <c r="A1526" s="166">
        <v>31</v>
      </c>
      <c r="B1526" s="167"/>
      <c r="C1526" s="187" t="s">
        <v>191</v>
      </c>
      <c r="D1526" s="188"/>
      <c r="E1526" s="188"/>
      <c r="F1526" s="188"/>
      <c r="G1526" s="188"/>
      <c r="H1526" s="188"/>
      <c r="I1526" s="188"/>
      <c r="J1526" s="188"/>
      <c r="K1526" s="188"/>
      <c r="L1526" s="188"/>
      <c r="M1526" s="188"/>
      <c r="N1526" s="188"/>
      <c r="O1526" s="188"/>
      <c r="P1526" s="188"/>
      <c r="Q1526" s="188"/>
      <c r="R1526" s="188"/>
      <c r="S1526" s="188"/>
      <c r="T1526" s="188"/>
      <c r="U1526" s="188"/>
      <c r="V1526" s="188"/>
      <c r="W1526" s="188"/>
      <c r="X1526" s="188"/>
      <c r="Y1526" s="188"/>
      <c r="Z1526" s="188"/>
      <c r="AA1526" s="188"/>
      <c r="AB1526" s="188"/>
      <c r="AC1526" s="188"/>
      <c r="AD1526" s="188"/>
      <c r="AE1526" s="188"/>
      <c r="AF1526" s="188"/>
      <c r="AG1526" s="188"/>
      <c r="AH1526" s="188"/>
      <c r="AI1526" s="188"/>
      <c r="AJ1526" s="188"/>
      <c r="AK1526" s="189"/>
    </row>
    <row r="1527" spans="1:37" ht="20.100000000000001" customHeight="1" x14ac:dyDescent="0.25">
      <c r="A1527" s="168"/>
      <c r="B1527" s="169"/>
      <c r="C1527" s="190"/>
      <c r="D1527" s="191"/>
      <c r="E1527" s="191"/>
      <c r="F1527" s="191"/>
      <c r="G1527" s="191"/>
      <c r="H1527" s="191"/>
      <c r="I1527" s="191"/>
      <c r="J1527" s="191"/>
      <c r="K1527" s="191"/>
      <c r="L1527" s="191"/>
      <c r="M1527" s="191"/>
      <c r="N1527" s="191"/>
      <c r="O1527" s="191"/>
      <c r="P1527" s="191"/>
      <c r="Q1527" s="191"/>
      <c r="R1527" s="191"/>
      <c r="S1527" s="191"/>
      <c r="T1527" s="191"/>
      <c r="U1527" s="191"/>
      <c r="V1527" s="191"/>
      <c r="W1527" s="191"/>
      <c r="X1527" s="191"/>
      <c r="Y1527" s="191"/>
      <c r="Z1527" s="191"/>
      <c r="AA1527" s="191"/>
      <c r="AB1527" s="191"/>
      <c r="AC1527" s="191"/>
      <c r="AD1527" s="191"/>
      <c r="AE1527" s="191"/>
      <c r="AF1527" s="191"/>
      <c r="AG1527" s="191"/>
      <c r="AH1527" s="191"/>
      <c r="AI1527" s="191"/>
      <c r="AJ1527" s="191"/>
      <c r="AK1527" s="192"/>
    </row>
    <row r="1528" spans="1:37" ht="20.100000000000001" customHeight="1" x14ac:dyDescent="0.25">
      <c r="A1528" s="142"/>
      <c r="B1528" s="143"/>
      <c r="C1528" s="147"/>
      <c r="D1528" s="147"/>
      <c r="E1528" s="101">
        <v>411</v>
      </c>
      <c r="F1528" s="101"/>
      <c r="G1528" s="170" t="s">
        <v>32</v>
      </c>
      <c r="H1528" s="170"/>
      <c r="I1528" s="170"/>
      <c r="J1528" s="170"/>
      <c r="K1528" s="170"/>
      <c r="L1528" s="170"/>
      <c r="M1528" s="170"/>
      <c r="N1528" s="170"/>
      <c r="O1528" s="170"/>
      <c r="P1528" s="170"/>
      <c r="Q1528" s="170"/>
      <c r="R1528" s="170"/>
      <c r="S1528" s="170"/>
      <c r="T1528" s="170"/>
      <c r="U1528" s="170"/>
      <c r="V1528" s="170"/>
      <c r="W1528" s="170"/>
      <c r="X1528" s="83">
        <f>SUM(X1529:X1533)</f>
        <v>1345600</v>
      </c>
      <c r="Y1528" s="84"/>
      <c r="Z1528" s="84"/>
      <c r="AA1528" s="84"/>
      <c r="AB1528" s="84"/>
      <c r="AC1528" s="85"/>
      <c r="AD1528" s="83">
        <f>SUM(AD1529:AD1533)</f>
        <v>1343872.1199999999</v>
      </c>
      <c r="AE1528" s="84"/>
      <c r="AF1528" s="84"/>
      <c r="AG1528" s="84"/>
      <c r="AH1528" s="84"/>
      <c r="AI1528" s="85"/>
      <c r="AJ1528" s="287">
        <f t="shared" ref="AJ1528:AJ1556" si="58">AD1528/X1528*100</f>
        <v>99.871590368608793</v>
      </c>
      <c r="AK1528" s="288"/>
    </row>
    <row r="1529" spans="1:37" ht="20.100000000000001" customHeight="1" x14ac:dyDescent="0.25">
      <c r="A1529" s="144"/>
      <c r="B1529" s="141"/>
      <c r="C1529" s="140">
        <v>320</v>
      </c>
      <c r="D1529" s="140"/>
      <c r="E1529" s="162"/>
      <c r="F1529" s="162"/>
      <c r="G1529" s="141">
        <v>4111</v>
      </c>
      <c r="H1529" s="141"/>
      <c r="I1529" s="141"/>
      <c r="J1529" s="120" t="s">
        <v>33</v>
      </c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1">
        <v>749400</v>
      </c>
      <c r="Y1529" s="121"/>
      <c r="Z1529" s="121"/>
      <c r="AA1529" s="121"/>
      <c r="AB1529" s="121"/>
      <c r="AC1529" s="122"/>
      <c r="AD1529" s="121">
        <v>748886.23</v>
      </c>
      <c r="AE1529" s="121"/>
      <c r="AF1529" s="121"/>
      <c r="AG1529" s="121"/>
      <c r="AH1529" s="121"/>
      <c r="AI1529" s="122"/>
      <c r="AJ1529" s="88">
        <f t="shared" si="58"/>
        <v>99.931442487323181</v>
      </c>
      <c r="AK1529" s="89"/>
    </row>
    <row r="1530" spans="1:37" ht="20.100000000000001" customHeight="1" x14ac:dyDescent="0.25">
      <c r="A1530" s="144"/>
      <c r="B1530" s="141"/>
      <c r="C1530" s="140">
        <v>320</v>
      </c>
      <c r="D1530" s="140"/>
      <c r="E1530" s="162"/>
      <c r="F1530" s="162"/>
      <c r="G1530" s="141">
        <v>4112</v>
      </c>
      <c r="H1530" s="141"/>
      <c r="I1530" s="141"/>
      <c r="J1530" s="208" t="s">
        <v>34</v>
      </c>
      <c r="K1530" s="208"/>
      <c r="L1530" s="208"/>
      <c r="M1530" s="208"/>
      <c r="N1530" s="208"/>
      <c r="O1530" s="208"/>
      <c r="P1530" s="208"/>
      <c r="Q1530" s="208"/>
      <c r="R1530" s="208"/>
      <c r="S1530" s="208"/>
      <c r="T1530" s="208"/>
      <c r="U1530" s="208"/>
      <c r="V1530" s="208"/>
      <c r="W1530" s="208"/>
      <c r="X1530" s="121">
        <v>100900</v>
      </c>
      <c r="Y1530" s="121"/>
      <c r="Z1530" s="121"/>
      <c r="AA1530" s="121"/>
      <c r="AB1530" s="121"/>
      <c r="AC1530" s="122"/>
      <c r="AD1530" s="121">
        <v>100666.38</v>
      </c>
      <c r="AE1530" s="121"/>
      <c r="AF1530" s="121"/>
      <c r="AG1530" s="121"/>
      <c r="AH1530" s="121"/>
      <c r="AI1530" s="122"/>
      <c r="AJ1530" s="88">
        <f t="shared" si="58"/>
        <v>99.768463825569881</v>
      </c>
      <c r="AK1530" s="89"/>
    </row>
    <row r="1531" spans="1:37" ht="20.100000000000001" customHeight="1" x14ac:dyDescent="0.25">
      <c r="A1531" s="144"/>
      <c r="B1531" s="141"/>
      <c r="C1531" s="140">
        <v>320</v>
      </c>
      <c r="D1531" s="140"/>
      <c r="E1531" s="162"/>
      <c r="F1531" s="162"/>
      <c r="G1531" s="141">
        <v>4113</v>
      </c>
      <c r="H1531" s="141"/>
      <c r="I1531" s="141"/>
      <c r="J1531" s="120" t="s">
        <v>35</v>
      </c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1">
        <v>269100</v>
      </c>
      <c r="Y1531" s="121"/>
      <c r="Z1531" s="121"/>
      <c r="AA1531" s="121"/>
      <c r="AB1531" s="121"/>
      <c r="AC1531" s="122"/>
      <c r="AD1531" s="121">
        <v>268459.90999999997</v>
      </c>
      <c r="AE1531" s="121"/>
      <c r="AF1531" s="121"/>
      <c r="AG1531" s="121"/>
      <c r="AH1531" s="121"/>
      <c r="AI1531" s="122"/>
      <c r="AJ1531" s="88">
        <f t="shared" si="58"/>
        <v>99.76213675213674</v>
      </c>
      <c r="AK1531" s="89"/>
    </row>
    <row r="1532" spans="1:37" ht="20.100000000000001" customHeight="1" x14ac:dyDescent="0.25">
      <c r="A1532" s="144"/>
      <c r="B1532" s="141"/>
      <c r="C1532" s="140">
        <v>320</v>
      </c>
      <c r="D1532" s="140"/>
      <c r="E1532" s="162"/>
      <c r="F1532" s="162"/>
      <c r="G1532" s="141">
        <v>4114</v>
      </c>
      <c r="H1532" s="141"/>
      <c r="I1532" s="141"/>
      <c r="J1532" s="120" t="s">
        <v>36</v>
      </c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1">
        <v>210700</v>
      </c>
      <c r="Y1532" s="121"/>
      <c r="Z1532" s="121"/>
      <c r="AA1532" s="121"/>
      <c r="AB1532" s="121"/>
      <c r="AC1532" s="122"/>
      <c r="AD1532" s="121">
        <v>210700.66</v>
      </c>
      <c r="AE1532" s="121"/>
      <c r="AF1532" s="121"/>
      <c r="AG1532" s="121"/>
      <c r="AH1532" s="121"/>
      <c r="AI1532" s="122"/>
      <c r="AJ1532" s="88">
        <f t="shared" si="58"/>
        <v>100.0003132415757</v>
      </c>
      <c r="AK1532" s="89"/>
    </row>
    <row r="1533" spans="1:37" ht="20.100000000000001" customHeight="1" x14ac:dyDescent="0.25">
      <c r="A1533" s="146"/>
      <c r="B1533" s="138"/>
      <c r="C1533" s="137">
        <v>320</v>
      </c>
      <c r="D1533" s="137"/>
      <c r="E1533" s="163"/>
      <c r="F1533" s="163"/>
      <c r="G1533" s="138">
        <v>4115</v>
      </c>
      <c r="H1533" s="138"/>
      <c r="I1533" s="138"/>
      <c r="J1533" s="105" t="s">
        <v>37</v>
      </c>
      <c r="K1533" s="105"/>
      <c r="L1533" s="105"/>
      <c r="M1533" s="105"/>
      <c r="N1533" s="105"/>
      <c r="O1533" s="105"/>
      <c r="P1533" s="105"/>
      <c r="Q1533" s="105"/>
      <c r="R1533" s="105"/>
      <c r="S1533" s="105"/>
      <c r="T1533" s="105"/>
      <c r="U1533" s="105"/>
      <c r="V1533" s="105"/>
      <c r="W1533" s="105"/>
      <c r="X1533" s="106">
        <v>15500</v>
      </c>
      <c r="Y1533" s="106"/>
      <c r="Z1533" s="106"/>
      <c r="AA1533" s="106"/>
      <c r="AB1533" s="106"/>
      <c r="AC1533" s="107"/>
      <c r="AD1533" s="106">
        <v>15158.94</v>
      </c>
      <c r="AE1533" s="106"/>
      <c r="AF1533" s="106"/>
      <c r="AG1533" s="106"/>
      <c r="AH1533" s="106"/>
      <c r="AI1533" s="107"/>
      <c r="AJ1533" s="233">
        <f t="shared" si="58"/>
        <v>97.799612903225807</v>
      </c>
      <c r="AK1533" s="234"/>
    </row>
    <row r="1534" spans="1:37" ht="20.100000000000001" customHeight="1" x14ac:dyDescent="0.25">
      <c r="A1534" s="142"/>
      <c r="B1534" s="143"/>
      <c r="C1534" s="147"/>
      <c r="D1534" s="147"/>
      <c r="E1534" s="101">
        <v>412</v>
      </c>
      <c r="F1534" s="101"/>
      <c r="G1534" s="103" t="s">
        <v>38</v>
      </c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  <c r="U1534" s="103"/>
      <c r="V1534" s="103"/>
      <c r="W1534" s="103"/>
      <c r="X1534" s="83">
        <f>SUM(X1535:X1535)</f>
        <v>50400</v>
      </c>
      <c r="Y1534" s="84"/>
      <c r="Z1534" s="84"/>
      <c r="AA1534" s="84"/>
      <c r="AB1534" s="84"/>
      <c r="AC1534" s="85"/>
      <c r="AD1534" s="83">
        <f>SUM(AD1535:AD1535)</f>
        <v>48665.74</v>
      </c>
      <c r="AE1534" s="84"/>
      <c r="AF1534" s="84"/>
      <c r="AG1534" s="84"/>
      <c r="AH1534" s="84"/>
      <c r="AI1534" s="85"/>
      <c r="AJ1534" s="86">
        <f t="shared" si="58"/>
        <v>96.559007936507939</v>
      </c>
      <c r="AK1534" s="87"/>
    </row>
    <row r="1535" spans="1:37" ht="20.100000000000001" customHeight="1" x14ac:dyDescent="0.25">
      <c r="A1535" s="144"/>
      <c r="B1535" s="141"/>
      <c r="C1535" s="140">
        <v>320</v>
      </c>
      <c r="D1535" s="140"/>
      <c r="E1535" s="162"/>
      <c r="F1535" s="162"/>
      <c r="G1535" s="141">
        <v>4123</v>
      </c>
      <c r="H1535" s="141"/>
      <c r="I1535" s="141"/>
      <c r="J1535" s="120" t="s">
        <v>39</v>
      </c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1">
        <v>50400</v>
      </c>
      <c r="Y1535" s="121"/>
      <c r="Z1535" s="121"/>
      <c r="AA1535" s="121"/>
      <c r="AB1535" s="121"/>
      <c r="AC1535" s="122"/>
      <c r="AD1535" s="121">
        <v>48665.74</v>
      </c>
      <c r="AE1535" s="121"/>
      <c r="AF1535" s="121"/>
      <c r="AG1535" s="121"/>
      <c r="AH1535" s="121"/>
      <c r="AI1535" s="122"/>
      <c r="AJ1535" s="88">
        <f t="shared" si="58"/>
        <v>96.559007936507939</v>
      </c>
      <c r="AK1535" s="89"/>
    </row>
    <row r="1536" spans="1:37" ht="20.100000000000001" customHeight="1" x14ac:dyDescent="0.25">
      <c r="A1536" s="142"/>
      <c r="B1536" s="143"/>
      <c r="C1536" s="147"/>
      <c r="D1536" s="147"/>
      <c r="E1536" s="101">
        <v>413</v>
      </c>
      <c r="F1536" s="101"/>
      <c r="G1536" s="103" t="s">
        <v>43</v>
      </c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  <c r="U1536" s="103"/>
      <c r="V1536" s="103"/>
      <c r="W1536" s="103"/>
      <c r="X1536" s="83">
        <f>SUM(X1537:X1539)</f>
        <v>143150</v>
      </c>
      <c r="Y1536" s="84"/>
      <c r="Z1536" s="84"/>
      <c r="AA1536" s="84"/>
      <c r="AB1536" s="84"/>
      <c r="AC1536" s="85"/>
      <c r="AD1536" s="83">
        <f>SUM(AD1537:AD1539)</f>
        <v>116698.07</v>
      </c>
      <c r="AE1536" s="84"/>
      <c r="AF1536" s="84"/>
      <c r="AG1536" s="84"/>
      <c r="AH1536" s="84"/>
      <c r="AI1536" s="85"/>
      <c r="AJ1536" s="86">
        <f t="shared" si="58"/>
        <v>81.521529863779264</v>
      </c>
      <c r="AK1536" s="87"/>
    </row>
    <row r="1537" spans="1:71" ht="20.100000000000001" customHeight="1" x14ac:dyDescent="0.25">
      <c r="A1537" s="464"/>
      <c r="B1537" s="239"/>
      <c r="C1537" s="140">
        <v>320</v>
      </c>
      <c r="D1537" s="140"/>
      <c r="E1537" s="444"/>
      <c r="F1537" s="444"/>
      <c r="G1537" s="141">
        <v>4131</v>
      </c>
      <c r="H1537" s="141"/>
      <c r="I1537" s="141"/>
      <c r="J1537" s="120" t="s">
        <v>44</v>
      </c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1">
        <v>42000</v>
      </c>
      <c r="Y1537" s="121"/>
      <c r="Z1537" s="121"/>
      <c r="AA1537" s="121"/>
      <c r="AB1537" s="121"/>
      <c r="AC1537" s="122"/>
      <c r="AD1537" s="121">
        <v>39810.81</v>
      </c>
      <c r="AE1537" s="121"/>
      <c r="AF1537" s="121"/>
      <c r="AG1537" s="121"/>
      <c r="AH1537" s="121"/>
      <c r="AI1537" s="122"/>
      <c r="AJ1537" s="88">
        <f t="shared" si="58"/>
        <v>94.787642857142856</v>
      </c>
      <c r="AK1537" s="89"/>
    </row>
    <row r="1538" spans="1:71" ht="20.100000000000001" customHeight="1" x14ac:dyDescent="0.25">
      <c r="A1538" s="464"/>
      <c r="B1538" s="239"/>
      <c r="C1538" s="140">
        <v>320</v>
      </c>
      <c r="D1538" s="140"/>
      <c r="E1538" s="444"/>
      <c r="F1538" s="444"/>
      <c r="G1538" s="141">
        <v>4133</v>
      </c>
      <c r="H1538" s="141"/>
      <c r="I1538" s="141"/>
      <c r="J1538" s="120" t="s">
        <v>45</v>
      </c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1">
        <v>62150</v>
      </c>
      <c r="Y1538" s="121"/>
      <c r="Z1538" s="121"/>
      <c r="AA1538" s="121"/>
      <c r="AB1538" s="121"/>
      <c r="AC1538" s="122"/>
      <c r="AD1538" s="121">
        <v>50545.01</v>
      </c>
      <c r="AE1538" s="121"/>
      <c r="AF1538" s="121"/>
      <c r="AG1538" s="121"/>
      <c r="AH1538" s="121"/>
      <c r="AI1538" s="122"/>
      <c r="AJ1538" s="88">
        <f t="shared" si="58"/>
        <v>81.327449718423168</v>
      </c>
      <c r="AK1538" s="89"/>
    </row>
    <row r="1539" spans="1:71" ht="20.100000000000001" customHeight="1" x14ac:dyDescent="0.25">
      <c r="A1539" s="144"/>
      <c r="B1539" s="141"/>
      <c r="C1539" s="140">
        <v>435</v>
      </c>
      <c r="D1539" s="140"/>
      <c r="E1539" s="162"/>
      <c r="F1539" s="162"/>
      <c r="G1539" s="141">
        <v>4134</v>
      </c>
      <c r="H1539" s="141"/>
      <c r="I1539" s="141"/>
      <c r="J1539" s="120" t="s">
        <v>46</v>
      </c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1">
        <v>39000</v>
      </c>
      <c r="Y1539" s="121"/>
      <c r="Z1539" s="121"/>
      <c r="AA1539" s="121"/>
      <c r="AB1539" s="121"/>
      <c r="AC1539" s="122"/>
      <c r="AD1539" s="121">
        <v>26342.25</v>
      </c>
      <c r="AE1539" s="121"/>
      <c r="AF1539" s="121"/>
      <c r="AG1539" s="121"/>
      <c r="AH1539" s="121"/>
      <c r="AI1539" s="122"/>
      <c r="AJ1539" s="88">
        <f t="shared" si="58"/>
        <v>67.544230769230779</v>
      </c>
      <c r="AK1539" s="89"/>
    </row>
    <row r="1540" spans="1:71" ht="20.100000000000001" customHeight="1" x14ac:dyDescent="0.25">
      <c r="A1540" s="142"/>
      <c r="B1540" s="143"/>
      <c r="C1540" s="147"/>
      <c r="D1540" s="147"/>
      <c r="E1540" s="101">
        <v>414</v>
      </c>
      <c r="F1540" s="101"/>
      <c r="G1540" s="103" t="s">
        <v>48</v>
      </c>
      <c r="H1540" s="103"/>
      <c r="I1540" s="103"/>
      <c r="J1540" s="103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  <c r="U1540" s="103"/>
      <c r="V1540" s="103"/>
      <c r="W1540" s="103"/>
      <c r="X1540" s="83">
        <f>SUM(X1541:X1544)</f>
        <v>33900</v>
      </c>
      <c r="Y1540" s="84"/>
      <c r="Z1540" s="84"/>
      <c r="AA1540" s="84"/>
      <c r="AB1540" s="84"/>
      <c r="AC1540" s="85"/>
      <c r="AD1540" s="83">
        <f>SUM(AD1541:AD1544)</f>
        <v>28598.98</v>
      </c>
      <c r="AE1540" s="84"/>
      <c r="AF1540" s="84"/>
      <c r="AG1540" s="84"/>
      <c r="AH1540" s="84"/>
      <c r="AI1540" s="85"/>
      <c r="AJ1540" s="86">
        <f t="shared" si="58"/>
        <v>84.36277286135693</v>
      </c>
      <c r="AK1540" s="87"/>
    </row>
    <row r="1541" spans="1:71" s="2" customFormat="1" ht="20.100000000000001" customHeight="1" x14ac:dyDescent="0.35">
      <c r="A1541" s="464"/>
      <c r="B1541" s="239"/>
      <c r="C1541" s="140">
        <v>320</v>
      </c>
      <c r="D1541" s="140"/>
      <c r="E1541" s="444"/>
      <c r="F1541" s="444"/>
      <c r="G1541" s="141">
        <v>4141</v>
      </c>
      <c r="H1541" s="141"/>
      <c r="I1541" s="141"/>
      <c r="J1541" s="120" t="s">
        <v>49</v>
      </c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1">
        <v>3000</v>
      </c>
      <c r="Y1541" s="121"/>
      <c r="Z1541" s="121"/>
      <c r="AA1541" s="121"/>
      <c r="AB1541" s="121"/>
      <c r="AC1541" s="122"/>
      <c r="AD1541" s="121">
        <v>2772.55</v>
      </c>
      <c r="AE1541" s="121"/>
      <c r="AF1541" s="121"/>
      <c r="AG1541" s="121"/>
      <c r="AH1541" s="121"/>
      <c r="AI1541" s="122"/>
      <c r="AJ1541" s="88">
        <f t="shared" si="58"/>
        <v>92.418333333333337</v>
      </c>
      <c r="AK1541" s="89"/>
      <c r="AL1541" s="56"/>
      <c r="AY1541" s="9"/>
      <c r="AZ1541" s="9"/>
      <c r="BA1541" s="9"/>
      <c r="BB1541" s="9"/>
      <c r="BC1541" s="9"/>
      <c r="BD1541" s="9"/>
      <c r="BE1541" s="9"/>
      <c r="BF1541" s="9"/>
      <c r="BG1541" s="9"/>
      <c r="BH1541" s="9"/>
      <c r="BI1541" s="9"/>
      <c r="BJ1541" s="9"/>
      <c r="BK1541" s="9"/>
      <c r="BL1541" s="9"/>
      <c r="BM1541" s="9"/>
      <c r="BN1541" s="9"/>
      <c r="BO1541" s="9"/>
      <c r="BP1541" s="9"/>
      <c r="BQ1541" s="9"/>
      <c r="BR1541" s="9"/>
      <c r="BS1541" s="9"/>
    </row>
    <row r="1542" spans="1:71" s="2" customFormat="1" ht="20.100000000000001" customHeight="1" x14ac:dyDescent="0.35">
      <c r="A1542" s="464"/>
      <c r="B1542" s="239"/>
      <c r="C1542" s="140">
        <v>460</v>
      </c>
      <c r="D1542" s="140"/>
      <c r="E1542" s="444"/>
      <c r="F1542" s="444"/>
      <c r="G1542" s="141">
        <v>4143</v>
      </c>
      <c r="H1542" s="141"/>
      <c r="I1542" s="141"/>
      <c r="J1542" s="120" t="s">
        <v>51</v>
      </c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1">
        <v>15000</v>
      </c>
      <c r="Y1542" s="121"/>
      <c r="Z1542" s="121"/>
      <c r="AA1542" s="121"/>
      <c r="AB1542" s="121"/>
      <c r="AC1542" s="122"/>
      <c r="AD1542" s="121">
        <v>13781.27</v>
      </c>
      <c r="AE1542" s="121"/>
      <c r="AF1542" s="121"/>
      <c r="AG1542" s="121"/>
      <c r="AH1542" s="121"/>
      <c r="AI1542" s="122"/>
      <c r="AJ1542" s="88">
        <f t="shared" si="58"/>
        <v>91.875133333333338</v>
      </c>
      <c r="AK1542" s="89"/>
      <c r="AL1542" s="13"/>
      <c r="AY1542" s="9"/>
      <c r="AZ1542" s="9"/>
      <c r="BA1542" s="9"/>
      <c r="BB1542" s="9"/>
      <c r="BC1542" s="9"/>
      <c r="BD1542" s="9"/>
      <c r="BE1542" s="9"/>
      <c r="BF1542" s="9"/>
      <c r="BG1542" s="9"/>
      <c r="BH1542" s="9"/>
      <c r="BI1542" s="9"/>
      <c r="BJ1542" s="9"/>
      <c r="BK1542" s="9"/>
      <c r="BL1542" s="9"/>
      <c r="BM1542" s="9"/>
      <c r="BN1542" s="9"/>
      <c r="BO1542" s="9"/>
      <c r="BP1542" s="9"/>
      <c r="BQ1542" s="9"/>
      <c r="BR1542" s="9"/>
      <c r="BS1542" s="9"/>
    </row>
    <row r="1543" spans="1:71" s="2" customFormat="1" ht="20.100000000000001" customHeight="1" x14ac:dyDescent="0.35">
      <c r="A1543" s="144"/>
      <c r="B1543" s="141"/>
      <c r="C1543" s="140">
        <v>320</v>
      </c>
      <c r="D1543" s="140"/>
      <c r="E1543" s="162"/>
      <c r="F1543" s="162"/>
      <c r="G1543" s="141">
        <v>4148</v>
      </c>
      <c r="H1543" s="141"/>
      <c r="I1543" s="141"/>
      <c r="J1543" s="120" t="s">
        <v>55</v>
      </c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1">
        <v>2000</v>
      </c>
      <c r="Y1543" s="121"/>
      <c r="Z1543" s="121"/>
      <c r="AA1543" s="121"/>
      <c r="AB1543" s="121"/>
      <c r="AC1543" s="122"/>
      <c r="AD1543" s="121">
        <v>70</v>
      </c>
      <c r="AE1543" s="121"/>
      <c r="AF1543" s="121"/>
      <c r="AG1543" s="121"/>
      <c r="AH1543" s="121"/>
      <c r="AI1543" s="122"/>
      <c r="AJ1543" s="88">
        <f t="shared" si="58"/>
        <v>3.5000000000000004</v>
      </c>
      <c r="AK1543" s="89"/>
      <c r="AL1543" s="15"/>
      <c r="AY1543" s="9"/>
      <c r="AZ1543" s="9"/>
      <c r="BA1543" s="9"/>
      <c r="BB1543" s="9"/>
      <c r="BC1543" s="9"/>
      <c r="BD1543" s="9"/>
      <c r="BE1543" s="9"/>
      <c r="BF1543" s="9"/>
      <c r="BG1543" s="9"/>
      <c r="BH1543" s="9"/>
      <c r="BI1543" s="9"/>
      <c r="BJ1543" s="9"/>
      <c r="BK1543" s="9"/>
      <c r="BL1543" s="9"/>
      <c r="BM1543" s="9"/>
      <c r="BN1543" s="9"/>
      <c r="BO1543" s="9"/>
      <c r="BP1543" s="9"/>
      <c r="BQ1543" s="9"/>
      <c r="BR1543" s="9"/>
      <c r="BS1543" s="9"/>
    </row>
    <row r="1544" spans="1:71" s="2" customFormat="1" ht="20.100000000000001" customHeight="1" x14ac:dyDescent="0.35">
      <c r="A1544" s="146"/>
      <c r="B1544" s="138"/>
      <c r="C1544" s="137">
        <v>320</v>
      </c>
      <c r="D1544" s="137"/>
      <c r="E1544" s="163"/>
      <c r="F1544" s="163"/>
      <c r="G1544" s="138">
        <v>4149</v>
      </c>
      <c r="H1544" s="138"/>
      <c r="I1544" s="138"/>
      <c r="J1544" s="105" t="s">
        <v>56</v>
      </c>
      <c r="K1544" s="105"/>
      <c r="L1544" s="105"/>
      <c r="M1544" s="105"/>
      <c r="N1544" s="105"/>
      <c r="O1544" s="105"/>
      <c r="P1544" s="105"/>
      <c r="Q1544" s="105"/>
      <c r="R1544" s="105"/>
      <c r="S1544" s="105"/>
      <c r="T1544" s="105"/>
      <c r="U1544" s="105"/>
      <c r="V1544" s="105"/>
      <c r="W1544" s="105"/>
      <c r="X1544" s="106">
        <v>13900</v>
      </c>
      <c r="Y1544" s="106"/>
      <c r="Z1544" s="106"/>
      <c r="AA1544" s="106"/>
      <c r="AB1544" s="106"/>
      <c r="AC1544" s="107"/>
      <c r="AD1544" s="106">
        <v>11975.16</v>
      </c>
      <c r="AE1544" s="106"/>
      <c r="AF1544" s="106"/>
      <c r="AG1544" s="106"/>
      <c r="AH1544" s="106"/>
      <c r="AI1544" s="107"/>
      <c r="AJ1544" s="88">
        <f t="shared" si="58"/>
        <v>86.152230215827345</v>
      </c>
      <c r="AK1544" s="89"/>
      <c r="AL1544" s="15"/>
      <c r="AY1544" s="9"/>
      <c r="AZ1544" s="9"/>
      <c r="BA1544" s="9"/>
      <c r="BB1544" s="9"/>
      <c r="BC1544" s="9"/>
      <c r="BD1544" s="9"/>
      <c r="BE1544" s="9"/>
      <c r="BF1544" s="9"/>
      <c r="BG1544" s="9"/>
      <c r="BH1544" s="9"/>
      <c r="BI1544" s="9"/>
      <c r="BJ1544" s="9"/>
      <c r="BK1544" s="9"/>
      <c r="BL1544" s="9"/>
      <c r="BM1544" s="9"/>
      <c r="BN1544" s="9"/>
      <c r="BO1544" s="9"/>
      <c r="BP1544" s="9"/>
      <c r="BQ1544" s="9"/>
      <c r="BR1544" s="9"/>
      <c r="BS1544" s="9"/>
    </row>
    <row r="1545" spans="1:71" s="2" customFormat="1" ht="20.100000000000001" customHeight="1" x14ac:dyDescent="0.35">
      <c r="A1545" s="142"/>
      <c r="B1545" s="143"/>
      <c r="C1545" s="147"/>
      <c r="D1545" s="147"/>
      <c r="E1545" s="101">
        <v>415</v>
      </c>
      <c r="F1545" s="101"/>
      <c r="G1545" s="103" t="s">
        <v>57</v>
      </c>
      <c r="H1545" s="103"/>
      <c r="I1545" s="103"/>
      <c r="J1545" s="103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  <c r="U1545" s="103"/>
      <c r="V1545" s="103"/>
      <c r="W1545" s="103"/>
      <c r="X1545" s="83">
        <f>SUM(X1546:X1548)</f>
        <v>43700</v>
      </c>
      <c r="Y1545" s="84"/>
      <c r="Z1545" s="84"/>
      <c r="AA1545" s="84"/>
      <c r="AB1545" s="84"/>
      <c r="AC1545" s="85"/>
      <c r="AD1545" s="83">
        <f>SUM(AD1546:AD1548)</f>
        <v>32622.35</v>
      </c>
      <c r="AE1545" s="84"/>
      <c r="AF1545" s="84"/>
      <c r="AG1545" s="84"/>
      <c r="AH1545" s="84"/>
      <c r="AI1545" s="85"/>
      <c r="AJ1545" s="86">
        <f t="shared" si="58"/>
        <v>74.650686498855833</v>
      </c>
      <c r="AK1545" s="87"/>
      <c r="AL1545" s="15"/>
      <c r="AY1545" s="9"/>
      <c r="AZ1545" s="9"/>
      <c r="BA1545" s="9"/>
      <c r="BB1545" s="9"/>
      <c r="BC1545" s="9"/>
      <c r="BD1545" s="9"/>
      <c r="BE1545" s="9"/>
      <c r="BF1545" s="9"/>
      <c r="BG1545" s="9"/>
      <c r="BH1545" s="9"/>
      <c r="BI1545" s="9"/>
      <c r="BJ1545" s="9"/>
      <c r="BK1545" s="9"/>
      <c r="BL1545" s="9"/>
      <c r="BM1545" s="9"/>
      <c r="BN1545" s="9"/>
      <c r="BO1545" s="9"/>
      <c r="BP1545" s="9"/>
      <c r="BQ1545" s="9"/>
      <c r="BR1545" s="9"/>
      <c r="BS1545" s="9"/>
    </row>
    <row r="1546" spans="1:71" s="2" customFormat="1" ht="20.100000000000001" customHeight="1" x14ac:dyDescent="0.35">
      <c r="A1546" s="464"/>
      <c r="B1546" s="239"/>
      <c r="C1546" s="140">
        <v>133</v>
      </c>
      <c r="D1546" s="140"/>
      <c r="E1546" s="444"/>
      <c r="F1546" s="444"/>
      <c r="G1546" s="141">
        <v>4152</v>
      </c>
      <c r="H1546" s="141"/>
      <c r="I1546" s="141"/>
      <c r="J1546" s="120" t="s">
        <v>58</v>
      </c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1">
        <v>10000</v>
      </c>
      <c r="Y1546" s="121"/>
      <c r="Z1546" s="121"/>
      <c r="AA1546" s="121"/>
      <c r="AB1546" s="121"/>
      <c r="AC1546" s="122"/>
      <c r="AD1546" s="121">
        <v>9941.5400000000009</v>
      </c>
      <c r="AE1546" s="121"/>
      <c r="AF1546" s="121"/>
      <c r="AG1546" s="121"/>
      <c r="AH1546" s="121"/>
      <c r="AI1546" s="122"/>
      <c r="AJ1546" s="88">
        <f t="shared" si="58"/>
        <v>99.415400000000005</v>
      </c>
      <c r="AK1546" s="89"/>
      <c r="AL1546" s="13"/>
      <c r="AY1546" s="9"/>
      <c r="AZ1546" s="9"/>
      <c r="BA1546" s="9"/>
      <c r="BB1546" s="9"/>
      <c r="BC1546" s="9"/>
      <c r="BD1546" s="9"/>
      <c r="BE1546" s="9"/>
      <c r="BF1546" s="9"/>
      <c r="BG1546" s="9"/>
      <c r="BH1546" s="9"/>
      <c r="BI1546" s="9"/>
      <c r="BJ1546" s="9"/>
      <c r="BK1546" s="9"/>
      <c r="BL1546" s="9"/>
      <c r="BM1546" s="9"/>
      <c r="BN1546" s="9"/>
      <c r="BO1546" s="9"/>
      <c r="BP1546" s="9"/>
      <c r="BQ1546" s="9"/>
      <c r="BR1546" s="9"/>
      <c r="BS1546" s="9"/>
    </row>
    <row r="1547" spans="1:71" s="2" customFormat="1" ht="20.100000000000001" customHeight="1" x14ac:dyDescent="0.35">
      <c r="A1547" s="464"/>
      <c r="B1547" s="239"/>
      <c r="C1547" s="140">
        <v>133</v>
      </c>
      <c r="D1547" s="140"/>
      <c r="E1547" s="444"/>
      <c r="F1547" s="444"/>
      <c r="G1547" s="141">
        <v>4153</v>
      </c>
      <c r="H1547" s="141"/>
      <c r="I1547" s="141"/>
      <c r="J1547" s="120" t="s">
        <v>59</v>
      </c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1">
        <v>4000</v>
      </c>
      <c r="Y1547" s="121"/>
      <c r="Z1547" s="121"/>
      <c r="AA1547" s="121"/>
      <c r="AB1547" s="121"/>
      <c r="AC1547" s="122"/>
      <c r="AD1547" s="121">
        <v>1100.21</v>
      </c>
      <c r="AE1547" s="121"/>
      <c r="AF1547" s="121"/>
      <c r="AG1547" s="121"/>
      <c r="AH1547" s="121"/>
      <c r="AI1547" s="122"/>
      <c r="AJ1547" s="88">
        <f t="shared" si="58"/>
        <v>27.505250000000004</v>
      </c>
      <c r="AK1547" s="89"/>
      <c r="AL1547" s="13"/>
      <c r="AY1547" s="9"/>
      <c r="AZ1547" s="9"/>
      <c r="BA1547" s="9"/>
      <c r="BB1547" s="9"/>
      <c r="BC1547" s="9"/>
      <c r="BD1547" s="9"/>
      <c r="BE1547" s="9"/>
      <c r="BF1547" s="9"/>
      <c r="BG1547" s="9"/>
      <c r="BH1547" s="9"/>
      <c r="BI1547" s="9"/>
      <c r="BJ1547" s="9"/>
      <c r="BK1547" s="9"/>
      <c r="BL1547" s="9"/>
      <c r="BM1547" s="9"/>
      <c r="BN1547" s="9"/>
      <c r="BO1547" s="9"/>
      <c r="BP1547" s="9"/>
      <c r="BQ1547" s="9"/>
      <c r="BR1547" s="9"/>
      <c r="BS1547" s="9"/>
    </row>
    <row r="1548" spans="1:71" s="2" customFormat="1" ht="20.100000000000001" customHeight="1" x14ac:dyDescent="0.35">
      <c r="A1548" s="144"/>
      <c r="B1548" s="141"/>
      <c r="C1548" s="140">
        <v>133</v>
      </c>
      <c r="D1548" s="140"/>
      <c r="E1548" s="162"/>
      <c r="F1548" s="162"/>
      <c r="G1548" s="141">
        <v>4154</v>
      </c>
      <c r="H1548" s="141"/>
      <c r="I1548" s="141"/>
      <c r="J1548" s="120" t="s">
        <v>60</v>
      </c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1">
        <v>29700</v>
      </c>
      <c r="Y1548" s="121"/>
      <c r="Z1548" s="121"/>
      <c r="AA1548" s="121"/>
      <c r="AB1548" s="121"/>
      <c r="AC1548" s="122"/>
      <c r="AD1548" s="121">
        <v>21580.6</v>
      </c>
      <c r="AE1548" s="121"/>
      <c r="AF1548" s="121"/>
      <c r="AG1548" s="121"/>
      <c r="AH1548" s="121"/>
      <c r="AI1548" s="122"/>
      <c r="AJ1548" s="88">
        <f t="shared" si="58"/>
        <v>72.661952861952855</v>
      </c>
      <c r="AK1548" s="89"/>
      <c r="AL1548" s="13"/>
      <c r="AY1548" s="9"/>
      <c r="AZ1548" s="9"/>
      <c r="BA1548" s="9"/>
      <c r="BB1548" s="9"/>
      <c r="BC1548" s="9"/>
      <c r="BD1548" s="9"/>
      <c r="BE1548" s="9"/>
      <c r="BF1548" s="9"/>
      <c r="BG1548" s="9"/>
      <c r="BH1548" s="9"/>
      <c r="BI1548" s="9"/>
      <c r="BJ1548" s="9"/>
      <c r="BK1548" s="9"/>
      <c r="BL1548" s="9"/>
      <c r="BM1548" s="9"/>
      <c r="BN1548" s="9"/>
      <c r="BO1548" s="9"/>
      <c r="BP1548" s="9"/>
      <c r="BQ1548" s="9"/>
      <c r="BR1548" s="9"/>
      <c r="BS1548" s="9"/>
    </row>
    <row r="1549" spans="1:71" s="2" customFormat="1" ht="20.100000000000001" customHeight="1" x14ac:dyDescent="0.35">
      <c r="A1549" s="142"/>
      <c r="B1549" s="143"/>
      <c r="C1549" s="147"/>
      <c r="D1549" s="147"/>
      <c r="E1549" s="101">
        <v>417</v>
      </c>
      <c r="F1549" s="101"/>
      <c r="G1549" s="236" t="s">
        <v>63</v>
      </c>
      <c r="H1549" s="237"/>
      <c r="I1549" s="237"/>
      <c r="J1549" s="237"/>
      <c r="K1549" s="237"/>
      <c r="L1549" s="237"/>
      <c r="M1549" s="237"/>
      <c r="N1549" s="237"/>
      <c r="O1549" s="237"/>
      <c r="P1549" s="237"/>
      <c r="Q1549" s="237"/>
      <c r="R1549" s="237"/>
      <c r="S1549" s="237"/>
      <c r="T1549" s="237"/>
      <c r="U1549" s="237"/>
      <c r="V1549" s="237"/>
      <c r="W1549" s="238"/>
      <c r="X1549" s="83">
        <f>SUM(X1550:AC1550)</f>
        <v>6300</v>
      </c>
      <c r="Y1549" s="84"/>
      <c r="Z1549" s="84"/>
      <c r="AA1549" s="84"/>
      <c r="AB1549" s="84"/>
      <c r="AC1549" s="85"/>
      <c r="AD1549" s="83">
        <f>SUM(AD1550:AI1550)</f>
        <v>3163.5</v>
      </c>
      <c r="AE1549" s="84"/>
      <c r="AF1549" s="84"/>
      <c r="AG1549" s="84"/>
      <c r="AH1549" s="84"/>
      <c r="AI1549" s="85"/>
      <c r="AJ1549" s="86">
        <f t="shared" si="58"/>
        <v>50.214285714285708</v>
      </c>
      <c r="AK1549" s="87"/>
      <c r="AL1549" s="13"/>
      <c r="AY1549" s="9"/>
      <c r="AZ1549" s="9"/>
      <c r="BA1549" s="9"/>
      <c r="BB1549" s="9"/>
      <c r="BC1549" s="9"/>
      <c r="BD1549" s="9"/>
      <c r="BE1549" s="9"/>
      <c r="BF1549" s="9"/>
      <c r="BG1549" s="9"/>
      <c r="BH1549" s="9"/>
      <c r="BI1549" s="9"/>
      <c r="BJ1549" s="9"/>
      <c r="BK1549" s="9"/>
      <c r="BL1549" s="9"/>
      <c r="BM1549" s="9"/>
      <c r="BN1549" s="9"/>
      <c r="BO1549" s="9"/>
      <c r="BP1549" s="9"/>
      <c r="BQ1549" s="9"/>
      <c r="BR1549" s="9"/>
      <c r="BS1549" s="9"/>
    </row>
    <row r="1550" spans="1:71" s="2" customFormat="1" ht="20.100000000000001" customHeight="1" x14ac:dyDescent="0.35">
      <c r="A1550" s="464"/>
      <c r="B1550" s="239"/>
      <c r="C1550" s="140">
        <v>320</v>
      </c>
      <c r="D1550" s="140"/>
      <c r="E1550" s="444"/>
      <c r="F1550" s="444"/>
      <c r="G1550" s="141">
        <v>4171</v>
      </c>
      <c r="H1550" s="141"/>
      <c r="I1550" s="141"/>
      <c r="J1550" s="120" t="s">
        <v>64</v>
      </c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1">
        <v>6300</v>
      </c>
      <c r="Y1550" s="121"/>
      <c r="Z1550" s="121"/>
      <c r="AA1550" s="121"/>
      <c r="AB1550" s="121"/>
      <c r="AC1550" s="122"/>
      <c r="AD1550" s="121">
        <v>3163.5</v>
      </c>
      <c r="AE1550" s="121"/>
      <c r="AF1550" s="121"/>
      <c r="AG1550" s="121"/>
      <c r="AH1550" s="121"/>
      <c r="AI1550" s="122"/>
      <c r="AJ1550" s="88">
        <f t="shared" si="58"/>
        <v>50.214285714285708</v>
      </c>
      <c r="AK1550" s="89"/>
      <c r="AL1550" s="14"/>
      <c r="AY1550" s="9"/>
      <c r="AZ1550" s="9"/>
      <c r="BA1550" s="9"/>
      <c r="BB1550" s="9"/>
      <c r="BC1550" s="9"/>
      <c r="BD1550" s="9"/>
      <c r="BE1550" s="9"/>
      <c r="BF1550" s="9"/>
      <c r="BG1550" s="9"/>
      <c r="BH1550" s="9"/>
      <c r="BI1550" s="9"/>
      <c r="BJ1550" s="9"/>
      <c r="BK1550" s="9"/>
      <c r="BL1550" s="9"/>
      <c r="BM1550" s="9"/>
      <c r="BN1550" s="9"/>
      <c r="BO1550" s="9"/>
      <c r="BP1550" s="9"/>
      <c r="BQ1550" s="9"/>
      <c r="BR1550" s="9"/>
      <c r="BS1550" s="9"/>
    </row>
    <row r="1551" spans="1:71" s="2" customFormat="1" ht="20.100000000000001" customHeight="1" x14ac:dyDescent="0.35">
      <c r="A1551" s="142"/>
      <c r="B1551" s="143"/>
      <c r="C1551" s="147"/>
      <c r="D1551" s="147"/>
      <c r="E1551" s="101">
        <v>419</v>
      </c>
      <c r="F1551" s="101"/>
      <c r="G1551" s="236" t="s">
        <v>65</v>
      </c>
      <c r="H1551" s="237"/>
      <c r="I1551" s="237"/>
      <c r="J1551" s="237"/>
      <c r="K1551" s="237"/>
      <c r="L1551" s="237"/>
      <c r="M1551" s="237"/>
      <c r="N1551" s="237"/>
      <c r="O1551" s="237"/>
      <c r="P1551" s="237"/>
      <c r="Q1551" s="237"/>
      <c r="R1551" s="237"/>
      <c r="S1551" s="237"/>
      <c r="T1551" s="237"/>
      <c r="U1551" s="237"/>
      <c r="V1551" s="237"/>
      <c r="W1551" s="238"/>
      <c r="X1551" s="83">
        <f>SUM(X1552:AC1554)</f>
        <v>37200</v>
      </c>
      <c r="Y1551" s="84"/>
      <c r="Z1551" s="84"/>
      <c r="AA1551" s="84"/>
      <c r="AB1551" s="84"/>
      <c r="AC1551" s="85"/>
      <c r="AD1551" s="83">
        <f>SUM(AD1552:AI1554)</f>
        <v>34690.43</v>
      </c>
      <c r="AE1551" s="84"/>
      <c r="AF1551" s="84"/>
      <c r="AG1551" s="84"/>
      <c r="AH1551" s="84"/>
      <c r="AI1551" s="85"/>
      <c r="AJ1551" s="86">
        <f t="shared" si="58"/>
        <v>93.253844086021502</v>
      </c>
      <c r="AK1551" s="87"/>
      <c r="AL1551" s="14"/>
      <c r="AY1551" s="9"/>
      <c r="AZ1551" s="9"/>
      <c r="BA1551" s="9"/>
      <c r="BB1551" s="9"/>
      <c r="BC1551" s="9"/>
      <c r="BD1551" s="9"/>
      <c r="BE1551" s="9"/>
      <c r="BF1551" s="9"/>
      <c r="BG1551" s="9"/>
      <c r="BH1551" s="9"/>
      <c r="BI1551" s="9"/>
      <c r="BJ1551" s="9"/>
      <c r="BK1551" s="9"/>
      <c r="BL1551" s="9"/>
      <c r="BM1551" s="9"/>
      <c r="BN1551" s="9"/>
      <c r="BO1551" s="9"/>
      <c r="BP1551" s="9"/>
      <c r="BQ1551" s="9"/>
      <c r="BR1551" s="9"/>
      <c r="BS1551" s="9"/>
    </row>
    <row r="1552" spans="1:71" s="2" customFormat="1" ht="20.100000000000001" customHeight="1" x14ac:dyDescent="0.35">
      <c r="A1552" s="464"/>
      <c r="B1552" s="239"/>
      <c r="C1552" s="92">
        <v>320</v>
      </c>
      <c r="D1552" s="93"/>
      <c r="E1552" s="444"/>
      <c r="F1552" s="444"/>
      <c r="G1552" s="229">
        <v>4191</v>
      </c>
      <c r="H1552" s="230"/>
      <c r="I1552" s="230"/>
      <c r="J1552" s="95" t="s">
        <v>154</v>
      </c>
      <c r="K1552" s="95"/>
      <c r="L1552" s="95"/>
      <c r="M1552" s="95"/>
      <c r="N1552" s="95"/>
      <c r="O1552" s="95"/>
      <c r="P1552" s="95"/>
      <c r="Q1552" s="95"/>
      <c r="R1552" s="95"/>
      <c r="S1552" s="95"/>
      <c r="T1552" s="95"/>
      <c r="U1552" s="95"/>
      <c r="V1552" s="95"/>
      <c r="W1552" s="96"/>
      <c r="X1552" s="97">
        <v>2000</v>
      </c>
      <c r="Y1552" s="98"/>
      <c r="Z1552" s="98"/>
      <c r="AA1552" s="98"/>
      <c r="AB1552" s="98"/>
      <c r="AC1552" s="99"/>
      <c r="AD1552" s="100">
        <v>140.05000000000001</v>
      </c>
      <c r="AE1552" s="98"/>
      <c r="AF1552" s="98"/>
      <c r="AG1552" s="98"/>
      <c r="AH1552" s="98"/>
      <c r="AI1552" s="99"/>
      <c r="AJ1552" s="88">
        <f t="shared" si="58"/>
        <v>7.0025000000000004</v>
      </c>
      <c r="AK1552" s="89"/>
      <c r="AL1552" s="14"/>
      <c r="AY1552" s="9"/>
      <c r="AZ1552" s="9"/>
      <c r="BA1552" s="9"/>
      <c r="BB1552" s="9"/>
      <c r="BC1552" s="9"/>
      <c r="BD1552" s="9"/>
      <c r="BE1552" s="9"/>
      <c r="BF1552" s="9"/>
      <c r="BG1552" s="9"/>
      <c r="BH1552" s="9"/>
      <c r="BI1552" s="9"/>
      <c r="BJ1552" s="9"/>
      <c r="BK1552" s="9"/>
      <c r="BL1552" s="9"/>
      <c r="BM1552" s="9"/>
      <c r="BN1552" s="9"/>
      <c r="BO1552" s="9"/>
      <c r="BP1552" s="9"/>
      <c r="BQ1552" s="9"/>
      <c r="BR1552" s="9"/>
      <c r="BS1552" s="9"/>
    </row>
    <row r="1553" spans="1:71" s="2" customFormat="1" ht="20.100000000000001" customHeight="1" x14ac:dyDescent="0.35">
      <c r="A1553" s="464"/>
      <c r="B1553" s="239"/>
      <c r="C1553" s="140">
        <v>320</v>
      </c>
      <c r="D1553" s="140"/>
      <c r="E1553" s="444"/>
      <c r="F1553" s="444"/>
      <c r="G1553" s="141">
        <v>4194</v>
      </c>
      <c r="H1553" s="141"/>
      <c r="I1553" s="141"/>
      <c r="J1553" s="120" t="s">
        <v>67</v>
      </c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1">
        <v>3500</v>
      </c>
      <c r="Y1553" s="121"/>
      <c r="Z1553" s="121"/>
      <c r="AA1553" s="121"/>
      <c r="AB1553" s="121"/>
      <c r="AC1553" s="122"/>
      <c r="AD1553" s="121">
        <v>3205.17</v>
      </c>
      <c r="AE1553" s="121"/>
      <c r="AF1553" s="121"/>
      <c r="AG1553" s="121"/>
      <c r="AH1553" s="121"/>
      <c r="AI1553" s="122"/>
      <c r="AJ1553" s="88">
        <f t="shared" si="58"/>
        <v>91.576285714285717</v>
      </c>
      <c r="AK1553" s="89"/>
      <c r="AL1553" s="14"/>
      <c r="AY1553" s="9"/>
      <c r="AZ1553" s="9"/>
      <c r="BA1553" s="9"/>
      <c r="BB1553" s="9"/>
      <c r="BC1553" s="9"/>
      <c r="BD1553" s="9"/>
      <c r="BE1553" s="9"/>
      <c r="BF1553" s="9"/>
      <c r="BG1553" s="9"/>
      <c r="BH1553" s="9"/>
      <c r="BI1553" s="9"/>
      <c r="BJ1553" s="9"/>
      <c r="BK1553" s="9"/>
      <c r="BL1553" s="9"/>
      <c r="BM1553" s="9"/>
      <c r="BN1553" s="9"/>
      <c r="BO1553" s="9"/>
      <c r="BP1553" s="9"/>
      <c r="BQ1553" s="9"/>
      <c r="BR1553" s="9"/>
      <c r="BS1553" s="9"/>
    </row>
    <row r="1554" spans="1:71" ht="20.100000000000001" customHeight="1" x14ac:dyDescent="0.25">
      <c r="A1554" s="146"/>
      <c r="B1554" s="138"/>
      <c r="C1554" s="137">
        <v>320</v>
      </c>
      <c r="D1554" s="137"/>
      <c r="E1554" s="163"/>
      <c r="F1554" s="163"/>
      <c r="G1554" s="138">
        <v>4196</v>
      </c>
      <c r="H1554" s="138"/>
      <c r="I1554" s="138"/>
      <c r="J1554" s="105" t="s">
        <v>68</v>
      </c>
      <c r="K1554" s="105"/>
      <c r="L1554" s="105"/>
      <c r="M1554" s="105"/>
      <c r="N1554" s="105"/>
      <c r="O1554" s="105"/>
      <c r="P1554" s="105"/>
      <c r="Q1554" s="105"/>
      <c r="R1554" s="105"/>
      <c r="S1554" s="105"/>
      <c r="T1554" s="105"/>
      <c r="U1554" s="105"/>
      <c r="V1554" s="105"/>
      <c r="W1554" s="105"/>
      <c r="X1554" s="121">
        <v>31700</v>
      </c>
      <c r="Y1554" s="121"/>
      <c r="Z1554" s="121"/>
      <c r="AA1554" s="121"/>
      <c r="AB1554" s="121"/>
      <c r="AC1554" s="122"/>
      <c r="AD1554" s="121">
        <v>31345.21</v>
      </c>
      <c r="AE1554" s="121"/>
      <c r="AF1554" s="121"/>
      <c r="AG1554" s="121"/>
      <c r="AH1554" s="121"/>
      <c r="AI1554" s="122"/>
      <c r="AJ1554" s="88">
        <f t="shared" si="58"/>
        <v>98.880788643533123</v>
      </c>
      <c r="AK1554" s="89"/>
    </row>
    <row r="1555" spans="1:71" ht="11.25" customHeight="1" x14ac:dyDescent="0.25">
      <c r="A1555" s="200">
        <v>31</v>
      </c>
      <c r="B1555" s="201"/>
      <c r="C1555" s="204" t="s">
        <v>94</v>
      </c>
      <c r="D1555" s="204"/>
      <c r="E1555" s="204"/>
      <c r="F1555" s="204"/>
      <c r="G1555" s="204"/>
      <c r="H1555" s="204"/>
      <c r="I1555" s="204"/>
      <c r="J1555" s="204"/>
      <c r="K1555" s="204"/>
      <c r="L1555" s="204"/>
      <c r="M1555" s="204"/>
      <c r="N1555" s="204"/>
      <c r="O1555" s="204"/>
      <c r="P1555" s="204"/>
      <c r="Q1555" s="204"/>
      <c r="R1555" s="204"/>
      <c r="S1555" s="204"/>
      <c r="T1555" s="204"/>
      <c r="U1555" s="204"/>
      <c r="V1555" s="204"/>
      <c r="W1555" s="204"/>
      <c r="X1555" s="148">
        <f>X1528+X1534+X1536+X1540+X1551+X1545+X1549</f>
        <v>1660250</v>
      </c>
      <c r="Y1555" s="149"/>
      <c r="Z1555" s="149"/>
      <c r="AA1555" s="149"/>
      <c r="AB1555" s="149"/>
      <c r="AC1555" s="150"/>
      <c r="AD1555" s="148">
        <f>AD1528+AD1534+AD1536+AD1540+AD1551+AD1545+AD1549</f>
        <v>1608311.19</v>
      </c>
      <c r="AE1555" s="149"/>
      <c r="AF1555" s="149"/>
      <c r="AG1555" s="149"/>
      <c r="AH1555" s="149"/>
      <c r="AI1555" s="150"/>
      <c r="AJ1555" s="154">
        <f t="shared" si="58"/>
        <v>96.871627164583643</v>
      </c>
      <c r="AK1555" s="155"/>
    </row>
    <row r="1556" spans="1:71" ht="17.25" customHeight="1" x14ac:dyDescent="0.25">
      <c r="A1556" s="202"/>
      <c r="B1556" s="203"/>
      <c r="C1556" s="205"/>
      <c r="D1556" s="205"/>
      <c r="E1556" s="205"/>
      <c r="F1556" s="205"/>
      <c r="G1556" s="205"/>
      <c r="H1556" s="205"/>
      <c r="I1556" s="205"/>
      <c r="J1556" s="205"/>
      <c r="K1556" s="205"/>
      <c r="L1556" s="205"/>
      <c r="M1556" s="205"/>
      <c r="N1556" s="205"/>
      <c r="O1556" s="205"/>
      <c r="P1556" s="205"/>
      <c r="Q1556" s="205"/>
      <c r="R1556" s="205"/>
      <c r="S1556" s="205"/>
      <c r="T1556" s="205"/>
      <c r="U1556" s="205"/>
      <c r="V1556" s="205"/>
      <c r="W1556" s="205"/>
      <c r="X1556" s="151"/>
      <c r="Y1556" s="152"/>
      <c r="Z1556" s="152"/>
      <c r="AA1556" s="152"/>
      <c r="AB1556" s="152"/>
      <c r="AC1556" s="153"/>
      <c r="AD1556" s="151"/>
      <c r="AE1556" s="152"/>
      <c r="AF1556" s="152"/>
      <c r="AG1556" s="152"/>
      <c r="AH1556" s="152"/>
      <c r="AI1556" s="153"/>
      <c r="AJ1556" s="156" t="e">
        <f t="shared" si="58"/>
        <v>#DIV/0!</v>
      </c>
      <c r="AK1556" s="157"/>
    </row>
    <row r="1557" spans="1:71" ht="20.100000000000001" customHeight="1" x14ac:dyDescent="0.25">
      <c r="A1557" s="465" t="s">
        <v>120</v>
      </c>
      <c r="B1557" s="466"/>
      <c r="C1557" s="466"/>
      <c r="D1557" s="466"/>
      <c r="E1557" s="466"/>
      <c r="F1557" s="466"/>
      <c r="G1557" s="466"/>
      <c r="H1557" s="466"/>
      <c r="I1557" s="466"/>
      <c r="J1557" s="466"/>
      <c r="K1557" s="466"/>
      <c r="L1557" s="466"/>
      <c r="M1557" s="466"/>
      <c r="N1557" s="466"/>
      <c r="O1557" s="466"/>
      <c r="P1557" s="466"/>
      <c r="Q1557" s="466"/>
      <c r="R1557" s="466"/>
      <c r="S1557" s="466"/>
      <c r="T1557" s="466"/>
      <c r="U1557" s="466"/>
      <c r="V1557" s="466"/>
      <c r="W1557" s="467"/>
      <c r="X1557" s="458">
        <f>X206+X249+X296+X320+X347+X371+X403+X477+X535+X588+X633+X685+X729+X780+X825+X873+X915+X961+X1008+X1053+X1085+X1141+X1178+X1228+X1277+X1313+X1336+X1370+X1410+X1456+X1497+X1555</f>
        <v>93457000</v>
      </c>
      <c r="Y1557" s="459"/>
      <c r="Z1557" s="459"/>
      <c r="AA1557" s="459"/>
      <c r="AB1557" s="459"/>
      <c r="AC1557" s="460"/>
      <c r="AD1557" s="458">
        <f>AD206+AD249+AD296+AD320+AD347+AD371+AD403+AD477+AD535+AD588+AD633+AD685+AD729+AD780+AD825+AD873+AD915+AD961+AD1008+AD1053+AD1085+AD1141+AD1178+AD1228+AD1277+AD1313+AD1336+AD1370+AD1410+AD1456+AD1497+AD1555</f>
        <v>79009797.560000002</v>
      </c>
      <c r="AE1557" s="459"/>
      <c r="AF1557" s="459"/>
      <c r="AG1557" s="459"/>
      <c r="AH1557" s="459"/>
      <c r="AI1557" s="460"/>
      <c r="AJ1557" s="154">
        <f>AD1557/X1557*100</f>
        <v>84.541337256706299</v>
      </c>
      <c r="AK1557" s="155"/>
    </row>
    <row r="1558" spans="1:71" ht="20.100000000000001" customHeight="1" x14ac:dyDescent="0.25">
      <c r="A1558" s="468"/>
      <c r="B1558" s="469"/>
      <c r="C1558" s="469"/>
      <c r="D1558" s="469"/>
      <c r="E1558" s="469"/>
      <c r="F1558" s="469"/>
      <c r="G1558" s="469"/>
      <c r="H1558" s="469"/>
      <c r="I1558" s="469"/>
      <c r="J1558" s="469"/>
      <c r="K1558" s="469"/>
      <c r="L1558" s="469"/>
      <c r="M1558" s="469"/>
      <c r="N1558" s="469"/>
      <c r="O1558" s="469"/>
      <c r="P1558" s="469"/>
      <c r="Q1558" s="469"/>
      <c r="R1558" s="469"/>
      <c r="S1558" s="469"/>
      <c r="T1558" s="469"/>
      <c r="U1558" s="469"/>
      <c r="V1558" s="469"/>
      <c r="W1558" s="470"/>
      <c r="X1558" s="461"/>
      <c r="Y1558" s="462"/>
      <c r="Z1558" s="462"/>
      <c r="AA1558" s="462"/>
      <c r="AB1558" s="462"/>
      <c r="AC1558" s="463"/>
      <c r="AD1558" s="461"/>
      <c r="AE1558" s="462"/>
      <c r="AF1558" s="462"/>
      <c r="AG1558" s="462"/>
      <c r="AH1558" s="462"/>
      <c r="AI1558" s="463"/>
      <c r="AJ1558" s="156" t="e">
        <f>AD1558/X1558*100</f>
        <v>#DIV/0!</v>
      </c>
      <c r="AK1558" s="157"/>
    </row>
    <row r="1559" spans="1:71" ht="18" customHeight="1" x14ac:dyDescent="0.25">
      <c r="A1559" s="53"/>
      <c r="B1559" s="53"/>
      <c r="C1559" s="53"/>
      <c r="D1559" s="53"/>
      <c r="E1559" s="53"/>
      <c r="F1559" s="53"/>
      <c r="G1559" s="53"/>
      <c r="H1559" s="53"/>
      <c r="I1559" s="53"/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53"/>
      <c r="U1559" s="53"/>
      <c r="V1559" s="53"/>
      <c r="W1559" s="53"/>
      <c r="X1559" s="58"/>
      <c r="Y1559" s="58"/>
      <c r="Z1559" s="58"/>
      <c r="AA1559" s="58"/>
      <c r="AB1559" s="58"/>
      <c r="AC1559" s="58"/>
      <c r="AD1559" s="58"/>
      <c r="AE1559" s="58"/>
      <c r="AF1559" s="58"/>
      <c r="AG1559" s="58"/>
      <c r="AH1559" s="58"/>
      <c r="AI1559" s="58"/>
      <c r="AJ1559" s="55"/>
      <c r="AK1559" s="55"/>
    </row>
    <row r="1560" spans="1:71" ht="18" customHeight="1" x14ac:dyDescent="0.25">
      <c r="A1560" s="457" t="s">
        <v>138</v>
      </c>
      <c r="B1560" s="457"/>
      <c r="C1560" s="457"/>
      <c r="D1560" s="457"/>
      <c r="E1560" s="457"/>
      <c r="F1560" s="457"/>
      <c r="G1560" s="457"/>
      <c r="H1560" s="457"/>
      <c r="I1560" s="457"/>
      <c r="J1560" s="457"/>
      <c r="K1560" s="457"/>
      <c r="L1560" s="457"/>
      <c r="M1560" s="457"/>
      <c r="N1560" s="457"/>
      <c r="O1560" s="457"/>
      <c r="P1560" s="457"/>
      <c r="Q1560" s="457"/>
      <c r="R1560" s="457"/>
      <c r="S1560" s="457"/>
      <c r="T1560" s="457"/>
      <c r="U1560" s="457"/>
      <c r="V1560" s="457"/>
      <c r="W1560" s="457"/>
      <c r="X1560" s="457"/>
      <c r="Y1560" s="457"/>
      <c r="Z1560" s="457"/>
      <c r="AA1560" s="457"/>
      <c r="AB1560" s="457"/>
      <c r="AC1560" s="457"/>
      <c r="AD1560" s="457"/>
      <c r="AE1560" s="457"/>
      <c r="AF1560" s="457"/>
      <c r="AG1560" s="457"/>
      <c r="AH1560" s="457"/>
      <c r="AI1560" s="457"/>
      <c r="AJ1560" s="457"/>
      <c r="AK1560" s="457"/>
    </row>
    <row r="1561" spans="1:71" ht="18" customHeight="1" x14ac:dyDescent="0.35">
      <c r="A1561" s="2"/>
      <c r="B1561" s="57"/>
      <c r="C1561" s="57"/>
      <c r="D1561" s="57"/>
      <c r="E1561" s="57"/>
      <c r="F1561" s="57"/>
      <c r="G1561" s="57"/>
      <c r="H1561" s="57"/>
      <c r="I1561" s="57"/>
      <c r="J1561" s="57"/>
      <c r="K1561" s="57"/>
      <c r="L1561" s="57"/>
      <c r="M1561" s="57"/>
      <c r="N1561" s="57"/>
      <c r="O1561" s="57"/>
      <c r="P1561" s="57"/>
      <c r="Q1561" s="57"/>
      <c r="R1561" s="57"/>
      <c r="S1561" s="57"/>
      <c r="T1561" s="57"/>
      <c r="U1561" s="57"/>
      <c r="V1561" s="57"/>
      <c r="W1561" s="57"/>
      <c r="X1561" s="57"/>
      <c r="Y1561" s="57"/>
      <c r="Z1561" s="57"/>
      <c r="AA1561" s="57"/>
      <c r="AB1561" s="57"/>
      <c r="AC1561" s="57"/>
      <c r="AD1561" s="57"/>
      <c r="AE1561" s="57"/>
      <c r="AF1561" s="57"/>
      <c r="AG1561" s="57"/>
      <c r="AH1561" s="57"/>
      <c r="AI1561" s="57"/>
      <c r="AJ1561" s="57"/>
      <c r="AK1561" s="13"/>
    </row>
    <row r="1562" spans="1:71" ht="18" customHeight="1" x14ac:dyDescent="0.25">
      <c r="A1562" s="15"/>
      <c r="B1562" s="136" t="s">
        <v>204</v>
      </c>
      <c r="C1562" s="136"/>
      <c r="D1562" s="136"/>
      <c r="E1562" s="136"/>
      <c r="F1562" s="136"/>
      <c r="G1562" s="136"/>
      <c r="H1562" s="136"/>
      <c r="I1562" s="136"/>
      <c r="J1562" s="136"/>
      <c r="K1562" s="136"/>
      <c r="L1562" s="136"/>
      <c r="M1562" s="136"/>
      <c r="N1562" s="136"/>
      <c r="O1562" s="136"/>
      <c r="P1562" s="136"/>
      <c r="Q1562" s="136"/>
      <c r="R1562" s="136"/>
      <c r="S1562" s="136"/>
      <c r="T1562" s="136"/>
      <c r="U1562" s="136"/>
      <c r="V1562" s="136"/>
      <c r="W1562" s="136"/>
      <c r="X1562" s="136"/>
      <c r="Y1562" s="136"/>
      <c r="Z1562" s="136"/>
      <c r="AA1562" s="136"/>
      <c r="AB1562" s="136"/>
      <c r="AC1562" s="136"/>
      <c r="AD1562" s="136"/>
      <c r="AE1562" s="136"/>
      <c r="AF1562" s="136"/>
      <c r="AG1562" s="136"/>
      <c r="AH1562" s="136"/>
      <c r="AI1562" s="136"/>
      <c r="AJ1562" s="136"/>
      <c r="AK1562" s="15"/>
    </row>
    <row r="1563" spans="1:71" ht="18" customHeight="1" x14ac:dyDescent="0.25">
      <c r="A1563" s="15"/>
      <c r="B1563" s="136"/>
      <c r="C1563" s="136"/>
      <c r="D1563" s="136"/>
      <c r="E1563" s="136"/>
      <c r="F1563" s="136"/>
      <c r="G1563" s="136"/>
      <c r="H1563" s="136"/>
      <c r="I1563" s="136"/>
      <c r="J1563" s="136"/>
      <c r="K1563" s="136"/>
      <c r="L1563" s="136"/>
      <c r="M1563" s="136"/>
      <c r="N1563" s="136"/>
      <c r="O1563" s="136"/>
      <c r="P1563" s="136"/>
      <c r="Q1563" s="136"/>
      <c r="R1563" s="136"/>
      <c r="S1563" s="136"/>
      <c r="T1563" s="136"/>
      <c r="U1563" s="136"/>
      <c r="V1563" s="136"/>
      <c r="W1563" s="136"/>
      <c r="X1563" s="136"/>
      <c r="Y1563" s="136"/>
      <c r="Z1563" s="136"/>
      <c r="AA1563" s="136"/>
      <c r="AB1563" s="136"/>
      <c r="AC1563" s="136"/>
      <c r="AD1563" s="136"/>
      <c r="AE1563" s="136"/>
      <c r="AF1563" s="136"/>
      <c r="AG1563" s="136"/>
      <c r="AH1563" s="136"/>
      <c r="AI1563" s="136"/>
      <c r="AJ1563" s="136"/>
      <c r="AK1563" s="15"/>
    </row>
    <row r="1564" spans="1:71" ht="7.5" customHeight="1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</row>
    <row r="1565" spans="1:71" ht="18" customHeight="1" x14ac:dyDescent="0.35">
      <c r="A1565" s="2"/>
      <c r="B1565" s="57"/>
      <c r="C1565" s="57"/>
      <c r="D1565" s="64" t="s">
        <v>209</v>
      </c>
      <c r="E1565" s="64"/>
      <c r="F1565" s="64"/>
      <c r="G1565" s="64"/>
      <c r="H1565" s="57"/>
      <c r="I1565" s="57"/>
      <c r="J1565" s="57"/>
      <c r="K1565" s="57"/>
      <c r="L1565" s="57"/>
      <c r="M1565" s="57"/>
      <c r="N1565" s="57"/>
      <c r="O1565" s="57"/>
      <c r="P1565" s="57"/>
      <c r="Q1565" s="57"/>
      <c r="R1565" s="57"/>
      <c r="S1565" s="57"/>
      <c r="T1565" s="57"/>
      <c r="U1565" s="57"/>
      <c r="V1565" s="57"/>
      <c r="W1565" s="57"/>
      <c r="X1565" s="57"/>
      <c r="Y1565" s="57"/>
      <c r="Z1565" s="57"/>
      <c r="AA1565" s="57"/>
      <c r="AB1565" s="57"/>
      <c r="AC1565" s="57"/>
      <c r="AD1565" s="57"/>
      <c r="AE1565" s="57"/>
      <c r="AF1565" s="57"/>
      <c r="AG1565" s="57"/>
      <c r="AH1565" s="57"/>
      <c r="AI1565" s="57"/>
      <c r="AJ1565" s="57"/>
      <c r="AK1565" s="13"/>
    </row>
    <row r="1566" spans="1:71" ht="18" customHeight="1" x14ac:dyDescent="0.35">
      <c r="A1566" s="63"/>
      <c r="B1566" s="11"/>
      <c r="C1566" s="57"/>
      <c r="D1566" s="77" t="s">
        <v>210</v>
      </c>
      <c r="E1566" s="77"/>
      <c r="F1566" s="77"/>
      <c r="G1566" s="77"/>
      <c r="H1566" s="36" t="s">
        <v>211</v>
      </c>
      <c r="I1566" s="36"/>
      <c r="J1566" s="36"/>
      <c r="K1566" s="36"/>
      <c r="L1566" s="36"/>
      <c r="M1566" s="36"/>
      <c r="N1566" s="36"/>
      <c r="O1566" s="36"/>
      <c r="P1566" s="57"/>
      <c r="Q1566" s="57"/>
      <c r="R1566" s="57"/>
      <c r="S1566" s="57"/>
      <c r="T1566" s="57"/>
      <c r="U1566" s="57"/>
      <c r="V1566" s="57"/>
      <c r="W1566" s="57"/>
      <c r="X1566" s="57"/>
      <c r="Y1566" s="57"/>
      <c r="Z1566" s="57"/>
      <c r="AA1566" s="57"/>
      <c r="AB1566" s="57"/>
      <c r="AC1566" s="57"/>
      <c r="AD1566" s="57"/>
      <c r="AE1566" s="57"/>
      <c r="AF1566" s="57"/>
      <c r="AG1566" s="57"/>
      <c r="AH1566" s="57"/>
      <c r="AI1566" s="57"/>
      <c r="AJ1566" s="57"/>
      <c r="AK1566" s="13"/>
    </row>
    <row r="1567" spans="1:71" ht="18" customHeight="1" x14ac:dyDescent="0.35">
      <c r="A1567" s="63"/>
      <c r="B1567" s="11"/>
      <c r="C1567" s="57"/>
      <c r="D1567" s="77"/>
      <c r="E1567" s="77"/>
      <c r="F1567" s="77"/>
      <c r="G1567" s="77"/>
      <c r="H1567" s="57"/>
      <c r="I1567" s="57"/>
      <c r="J1567" s="57"/>
      <c r="K1567" s="57"/>
      <c r="L1567" s="57"/>
      <c r="M1567" s="57"/>
      <c r="N1567" s="57"/>
      <c r="O1567" s="57"/>
      <c r="P1567" s="57"/>
      <c r="Q1567" s="57"/>
      <c r="R1567" s="57"/>
      <c r="S1567" s="57"/>
      <c r="T1567" s="57"/>
      <c r="U1567" s="57"/>
      <c r="V1567" s="57"/>
      <c r="W1567" s="57"/>
      <c r="X1567" s="57"/>
      <c r="Y1567" s="57"/>
      <c r="Z1567" s="57"/>
      <c r="AA1567" s="57"/>
      <c r="AB1567" s="57"/>
      <c r="AC1567" s="57"/>
      <c r="AD1567" s="57"/>
      <c r="AE1567" s="57"/>
      <c r="AF1567" s="57"/>
      <c r="AG1567" s="57"/>
      <c r="AH1567" s="57"/>
      <c r="AI1567" s="57"/>
      <c r="AJ1567" s="57"/>
      <c r="AK1567" s="13"/>
    </row>
    <row r="1568" spans="1:71" ht="18" customHeight="1" x14ac:dyDescent="0.25">
      <c r="A1568" s="398" t="s">
        <v>144</v>
      </c>
      <c r="B1568" s="398"/>
      <c r="C1568" s="398"/>
      <c r="D1568" s="398"/>
      <c r="E1568" s="398"/>
      <c r="F1568" s="398"/>
      <c r="G1568" s="398"/>
      <c r="H1568" s="398"/>
      <c r="I1568" s="398"/>
      <c r="J1568" s="398"/>
      <c r="K1568" s="398"/>
      <c r="L1568" s="398"/>
      <c r="M1568" s="398"/>
      <c r="N1568" s="398"/>
      <c r="O1568" s="398"/>
      <c r="P1568" s="398"/>
      <c r="Q1568" s="398"/>
      <c r="R1568" s="398"/>
      <c r="S1568" s="398"/>
      <c r="T1568" s="398"/>
      <c r="U1568" s="398"/>
      <c r="V1568" s="398"/>
      <c r="W1568" s="398"/>
      <c r="X1568" s="398"/>
      <c r="Y1568" s="398"/>
      <c r="Z1568" s="398"/>
      <c r="AA1568" s="398"/>
      <c r="AB1568" s="398"/>
      <c r="AC1568" s="398"/>
      <c r="AD1568" s="398"/>
      <c r="AE1568" s="398"/>
      <c r="AF1568" s="398"/>
      <c r="AG1568" s="398"/>
      <c r="AH1568" s="398"/>
      <c r="AI1568" s="398"/>
      <c r="AJ1568" s="398"/>
      <c r="AK1568" s="398"/>
    </row>
    <row r="1569" spans="1:37" ht="22.5" customHeight="1" x14ac:dyDescent="0.25">
      <c r="A1569" s="398" t="s">
        <v>145</v>
      </c>
      <c r="B1569" s="398"/>
      <c r="C1569" s="398"/>
      <c r="D1569" s="398"/>
      <c r="E1569" s="398"/>
      <c r="F1569" s="398"/>
      <c r="G1569" s="398"/>
      <c r="H1569" s="398"/>
      <c r="I1569" s="398"/>
      <c r="J1569" s="398"/>
      <c r="K1569" s="398"/>
      <c r="L1569" s="398"/>
      <c r="M1569" s="398"/>
      <c r="N1569" s="398"/>
      <c r="O1569" s="398"/>
      <c r="P1569" s="398"/>
      <c r="Q1569" s="398"/>
      <c r="R1569" s="398"/>
      <c r="S1569" s="398"/>
      <c r="T1569" s="398"/>
      <c r="U1569" s="398"/>
      <c r="V1569" s="398"/>
      <c r="W1569" s="398"/>
      <c r="X1569" s="398"/>
      <c r="Y1569" s="398"/>
      <c r="Z1569" s="398"/>
      <c r="AA1569" s="398"/>
      <c r="AB1569" s="398"/>
      <c r="AC1569" s="398"/>
      <c r="AD1569" s="398"/>
      <c r="AE1569" s="398"/>
      <c r="AF1569" s="398"/>
      <c r="AG1569" s="398"/>
      <c r="AH1569" s="398"/>
      <c r="AI1569" s="398"/>
      <c r="AJ1569" s="398"/>
      <c r="AK1569" s="398"/>
    </row>
    <row r="1570" spans="1:37" ht="18" customHeight="1" x14ac:dyDescent="0.25">
      <c r="A1570" s="398" t="s">
        <v>146</v>
      </c>
      <c r="B1570" s="398"/>
      <c r="C1570" s="398"/>
      <c r="D1570" s="398"/>
      <c r="E1570" s="398"/>
      <c r="F1570" s="398"/>
      <c r="G1570" s="398"/>
      <c r="H1570" s="398"/>
      <c r="I1570" s="398"/>
      <c r="J1570" s="398"/>
      <c r="K1570" s="398"/>
      <c r="L1570" s="398"/>
      <c r="M1570" s="398"/>
      <c r="N1570" s="398"/>
      <c r="O1570" s="398"/>
      <c r="P1570" s="398"/>
      <c r="Q1570" s="398"/>
      <c r="R1570" s="398"/>
      <c r="S1570" s="398"/>
      <c r="T1570" s="398"/>
      <c r="U1570" s="398"/>
      <c r="V1570" s="398"/>
      <c r="W1570" s="398"/>
      <c r="X1570" s="398"/>
      <c r="Y1570" s="398"/>
      <c r="Z1570" s="398"/>
      <c r="AA1570" s="398"/>
      <c r="AB1570" s="398"/>
      <c r="AC1570" s="398"/>
      <c r="AD1570" s="398"/>
      <c r="AE1570" s="398"/>
      <c r="AF1570" s="398"/>
      <c r="AG1570" s="398"/>
      <c r="AH1570" s="398"/>
      <c r="AI1570" s="398"/>
      <c r="AJ1570" s="398"/>
      <c r="AK1570" s="398"/>
    </row>
  </sheetData>
  <mergeCells count="5662">
    <mergeCell ref="AJ1439:AK1439"/>
    <mergeCell ref="AJ1397:AK1397"/>
    <mergeCell ref="AJ1398:AK1398"/>
    <mergeCell ref="AJ1390:AK1390"/>
    <mergeCell ref="D77:F77"/>
    <mergeCell ref="G77:W77"/>
    <mergeCell ref="X77:AC77"/>
    <mergeCell ref="AD77:AI77"/>
    <mergeCell ref="AJ77:AK77"/>
    <mergeCell ref="C1271:D1271"/>
    <mergeCell ref="G1271:I1271"/>
    <mergeCell ref="J1271:W1271"/>
    <mergeCell ref="X1271:AC1271"/>
    <mergeCell ref="AD1271:AI1271"/>
    <mergeCell ref="AJ1271:AK1271"/>
    <mergeCell ref="AD1322:AI1322"/>
    <mergeCell ref="AD1321:AI1321"/>
    <mergeCell ref="J1321:W1321"/>
    <mergeCell ref="C1324:D1324"/>
    <mergeCell ref="AD1323:AI1323"/>
    <mergeCell ref="X1321:AC1321"/>
    <mergeCell ref="AJ1410:AK1411"/>
    <mergeCell ref="AJ1395:AK1395"/>
    <mergeCell ref="C1404:D1404"/>
    <mergeCell ref="G1404:I1404"/>
    <mergeCell ref="C960:D960"/>
    <mergeCell ref="G960:I960"/>
    <mergeCell ref="J960:W960"/>
    <mergeCell ref="X960:AC960"/>
    <mergeCell ref="AJ1163:AK1163"/>
    <mergeCell ref="G1137:W1137"/>
    <mergeCell ref="AJ1209:AK1209"/>
    <mergeCell ref="AJ1406:AK1406"/>
    <mergeCell ref="AJ1407:AK1407"/>
    <mergeCell ref="AJ1305:AK1305"/>
    <mergeCell ref="AJ1210:AK1210"/>
    <mergeCell ref="X1137:AC1137"/>
    <mergeCell ref="AD1137:AI1137"/>
    <mergeCell ref="AJ1137:AK1137"/>
    <mergeCell ref="AD1166:AI1166"/>
    <mergeCell ref="AD1167:AI1167"/>
    <mergeCell ref="AD1168:AI1168"/>
    <mergeCell ref="AJ1173:AK1173"/>
    <mergeCell ref="AJ1213:AK1213"/>
    <mergeCell ref="G1134:I1134"/>
    <mergeCell ref="C996:D996"/>
    <mergeCell ref="C984:D984"/>
    <mergeCell ref="J1001:W1001"/>
    <mergeCell ref="X1000:AC1000"/>
    <mergeCell ref="X1001:AC1001"/>
    <mergeCell ref="X1030:AC1030"/>
    <mergeCell ref="C1026:D1026"/>
    <mergeCell ref="G1026:I1026"/>
    <mergeCell ref="C1007:D1007"/>
    <mergeCell ref="AD992:AI992"/>
    <mergeCell ref="AJ1072:AK1072"/>
    <mergeCell ref="AJ1041:AK1041"/>
    <mergeCell ref="X1033:AC1033"/>
    <mergeCell ref="AJ995:AK995"/>
    <mergeCell ref="AJ996:AK996"/>
    <mergeCell ref="AJ997:AK997"/>
    <mergeCell ref="AJ988:AK988"/>
    <mergeCell ref="AJ1045:AK1045"/>
    <mergeCell ref="AJ1042:AK1042"/>
    <mergeCell ref="AJ1386:AK1387"/>
    <mergeCell ref="AJ1399:AK1399"/>
    <mergeCell ref="A1318:B1319"/>
    <mergeCell ref="A1313:B1314"/>
    <mergeCell ref="A1308:B1312"/>
    <mergeCell ref="A1316:B1317"/>
    <mergeCell ref="C1316:D1317"/>
    <mergeCell ref="E1316:F1317"/>
    <mergeCell ref="G1316:H1317"/>
    <mergeCell ref="I1316:W1317"/>
    <mergeCell ref="X1316:AC1317"/>
    <mergeCell ref="AD1313:AI1314"/>
    <mergeCell ref="C1318:AK1319"/>
    <mergeCell ref="AD1316:AI1317"/>
    <mergeCell ref="AJ1394:AK1394"/>
    <mergeCell ref="AJ1353:AK1353"/>
    <mergeCell ref="AJ1335:AK1335"/>
    <mergeCell ref="E1320:F1325"/>
    <mergeCell ref="G1320:W1320"/>
    <mergeCell ref="X1320:AC1320"/>
    <mergeCell ref="G1324:I1324"/>
    <mergeCell ref="G1325:I1325"/>
    <mergeCell ref="J1325:W1325"/>
    <mergeCell ref="AJ1313:AK1314"/>
    <mergeCell ref="C1313:W1314"/>
    <mergeCell ref="X1313:AC1314"/>
    <mergeCell ref="C1308:D1308"/>
    <mergeCell ref="E1308:F1312"/>
    <mergeCell ref="G1308:W1308"/>
    <mergeCell ref="X1308:AC1308"/>
    <mergeCell ref="AD1308:AI1308"/>
    <mergeCell ref="AJ1308:AK1308"/>
    <mergeCell ref="X1312:AC1312"/>
    <mergeCell ref="J1309:W1309"/>
    <mergeCell ref="X1309:AC1309"/>
    <mergeCell ref="AD1309:AI1309"/>
    <mergeCell ref="AJ1309:AK1309"/>
    <mergeCell ref="X1322:AC1322"/>
    <mergeCell ref="C1323:D1323"/>
    <mergeCell ref="AJ1349:AK1349"/>
    <mergeCell ref="AJ1350:AK1350"/>
    <mergeCell ref="AJ1351:AK1351"/>
    <mergeCell ref="AJ1352:AK1352"/>
    <mergeCell ref="AD1312:AI1312"/>
    <mergeCell ref="AJ1312:AK1312"/>
    <mergeCell ref="AD1352:AI1352"/>
    <mergeCell ref="X1347:AC1347"/>
    <mergeCell ref="J1345:W1345"/>
    <mergeCell ref="G1329:I1329"/>
    <mergeCell ref="C1330:D1330"/>
    <mergeCell ref="G1330:I1330"/>
    <mergeCell ref="J1330:W1330"/>
    <mergeCell ref="E1326:F1327"/>
    <mergeCell ref="X1330:AC1330"/>
    <mergeCell ref="G1328:W1328"/>
    <mergeCell ref="X1328:AC1328"/>
    <mergeCell ref="G1335:I1335"/>
    <mergeCell ref="J1335:W1335"/>
    <mergeCell ref="X1335:AC1335"/>
    <mergeCell ref="AD1451:AI1451"/>
    <mergeCell ref="AJ1451:AK1451"/>
    <mergeCell ref="AD1400:AI1400"/>
    <mergeCell ref="AD1432:AI1433"/>
    <mergeCell ref="AD1436:AI1436"/>
    <mergeCell ref="X1403:AC1403"/>
    <mergeCell ref="AJ1320:AK1320"/>
    <mergeCell ref="AJ1323:AK1323"/>
    <mergeCell ref="AJ1324:AK1324"/>
    <mergeCell ref="AJ1325:AK1325"/>
    <mergeCell ref="AJ1322:AK1322"/>
    <mergeCell ref="AJ1321:AK1321"/>
    <mergeCell ref="AJ1326:AK1326"/>
    <mergeCell ref="AD1340:AI1341"/>
    <mergeCell ref="AJ1360:AK1360"/>
    <mergeCell ref="AD1344:AI1344"/>
    <mergeCell ref="AD1345:AI1345"/>
    <mergeCell ref="AD1346:AI1346"/>
    <mergeCell ref="AJ1327:AK1327"/>
    <mergeCell ref="AD1357:AI1357"/>
    <mergeCell ref="AJ1448:AK1448"/>
    <mergeCell ref="AJ1400:AK1400"/>
    <mergeCell ref="AJ1401:AK1401"/>
    <mergeCell ref="AJ1402:AK1402"/>
    <mergeCell ref="AJ1403:AK1403"/>
    <mergeCell ref="AJ1404:AK1404"/>
    <mergeCell ref="AJ1432:AK1433"/>
    <mergeCell ref="AJ1436:AK1436"/>
    <mergeCell ref="AJ1438:AK1438"/>
    <mergeCell ref="AJ1391:AK1391"/>
    <mergeCell ref="AJ1392:AK1392"/>
    <mergeCell ref="AJ1393:AK1393"/>
    <mergeCell ref="AD911:AI911"/>
    <mergeCell ref="AJ911:AK911"/>
    <mergeCell ref="AJ951:AK951"/>
    <mergeCell ref="AJ948:AK948"/>
    <mergeCell ref="AJ950:AK950"/>
    <mergeCell ref="C908:D908"/>
    <mergeCell ref="X910:AC910"/>
    <mergeCell ref="AD1066:AI1067"/>
    <mergeCell ref="AD1070:AI1070"/>
    <mergeCell ref="AD1071:AI1071"/>
    <mergeCell ref="AJ1316:AK1317"/>
    <mergeCell ref="C1312:D1312"/>
    <mergeCell ref="J998:W998"/>
    <mergeCell ref="G995:I995"/>
    <mergeCell ref="AJ1212:AK1212"/>
    <mergeCell ref="AJ1162:AK1162"/>
    <mergeCell ref="C1311:D1311"/>
    <mergeCell ref="G1311:I1311"/>
    <mergeCell ref="J1311:W1311"/>
    <mergeCell ref="X1311:AC1311"/>
    <mergeCell ref="AD1311:AI1311"/>
    <mergeCell ref="AJ1311:AK1311"/>
    <mergeCell ref="AJ1161:AK1161"/>
    <mergeCell ref="AJ1117:AK1117"/>
    <mergeCell ref="AJ1124:AK1124"/>
    <mergeCell ref="AJ1125:AK1125"/>
    <mergeCell ref="AJ1126:AK1126"/>
    <mergeCell ref="AJ1133:AK1133"/>
    <mergeCell ref="C1309:D1309"/>
    <mergeCell ref="G1309:I1309"/>
    <mergeCell ref="G1312:I1312"/>
    <mergeCell ref="J1312:W1312"/>
    <mergeCell ref="AJ1447:AK1447"/>
    <mergeCell ref="C1367:D1367"/>
    <mergeCell ref="G1367:I1367"/>
    <mergeCell ref="AD1409:AI1409"/>
    <mergeCell ref="AJ1409:AK1409"/>
    <mergeCell ref="X1405:AC1405"/>
    <mergeCell ref="AD1405:AI1405"/>
    <mergeCell ref="AJ1405:AK1405"/>
    <mergeCell ref="J1405:W1405"/>
    <mergeCell ref="AD1407:AI1407"/>
    <mergeCell ref="J1409:W1409"/>
    <mergeCell ref="X1409:AC1409"/>
    <mergeCell ref="J1367:W1367"/>
    <mergeCell ref="AJ1367:AK1367"/>
    <mergeCell ref="J1324:W1324"/>
    <mergeCell ref="C1329:D1329"/>
    <mergeCell ref="X1326:AC1326"/>
    <mergeCell ref="X1327:AC1327"/>
    <mergeCell ref="X1355:AC1355"/>
    <mergeCell ref="AJ1333:AK1333"/>
    <mergeCell ref="AJ1334:AK1334"/>
    <mergeCell ref="C1438:D1438"/>
    <mergeCell ref="G1438:I1438"/>
    <mergeCell ref="J1438:W1438"/>
    <mergeCell ref="X1438:AC1438"/>
    <mergeCell ref="X1436:AC1436"/>
    <mergeCell ref="C1437:D1437"/>
    <mergeCell ref="X1397:AC1397"/>
    <mergeCell ref="J1402:W1402"/>
    <mergeCell ref="X1402:AC1402"/>
    <mergeCell ref="C1403:D1403"/>
    <mergeCell ref="G1403:I1403"/>
    <mergeCell ref="C951:D951"/>
    <mergeCell ref="G951:I951"/>
    <mergeCell ref="J951:W951"/>
    <mergeCell ref="X951:AC951"/>
    <mergeCell ref="AD951:AI951"/>
    <mergeCell ref="AD960:AI960"/>
    <mergeCell ref="X959:AC959"/>
    <mergeCell ref="X943:AC943"/>
    <mergeCell ref="E957:F958"/>
    <mergeCell ref="AJ957:AK957"/>
    <mergeCell ref="J937:W937"/>
    <mergeCell ref="X937:AC937"/>
    <mergeCell ref="C958:D958"/>
    <mergeCell ref="G956:I956"/>
    <mergeCell ref="X958:AC958"/>
    <mergeCell ref="J954:W954"/>
    <mergeCell ref="X954:AC954"/>
    <mergeCell ref="C659:D659"/>
    <mergeCell ref="AJ529:AK529"/>
    <mergeCell ref="AJ530:AK530"/>
    <mergeCell ref="J530:W530"/>
    <mergeCell ref="AJ624:AK624"/>
    <mergeCell ref="AD622:AI622"/>
    <mergeCell ref="AD667:AI667"/>
    <mergeCell ref="AD658:AI658"/>
    <mergeCell ref="AJ473:AK473"/>
    <mergeCell ref="AJ452:AK452"/>
    <mergeCell ref="AD519:AI519"/>
    <mergeCell ref="AJ712:AK712"/>
    <mergeCell ref="AJ713:AK713"/>
    <mergeCell ref="AJ715:AK715"/>
    <mergeCell ref="AJ633:AK634"/>
    <mergeCell ref="AD476:AI476"/>
    <mergeCell ref="AJ563:AK564"/>
    <mergeCell ref="G660:I660"/>
    <mergeCell ref="AJ674:AK674"/>
    <mergeCell ref="AD677:AI677"/>
    <mergeCell ref="AJ581:AK581"/>
    <mergeCell ref="AJ575:AK575"/>
    <mergeCell ref="AJ576:AK576"/>
    <mergeCell ref="AJ617:AK617"/>
    <mergeCell ref="AD469:AI469"/>
    <mergeCell ref="AJ522:AK522"/>
    <mergeCell ref="AJ523:AK523"/>
    <mergeCell ref="AD528:AI528"/>
    <mergeCell ref="AD571:AI571"/>
    <mergeCell ref="AJ469:AK469"/>
    <mergeCell ref="AJ513:AK514"/>
    <mergeCell ref="AJ535:AK536"/>
    <mergeCell ref="AJ673:AK673"/>
    <mergeCell ref="G674:I674"/>
    <mergeCell ref="AJ660:AK660"/>
    <mergeCell ref="AJ708:AK708"/>
    <mergeCell ref="AJ534:AK534"/>
    <mergeCell ref="X705:AC705"/>
    <mergeCell ref="J709:W709"/>
    <mergeCell ref="C521:D521"/>
    <mergeCell ref="C312:D312"/>
    <mergeCell ref="G312:I312"/>
    <mergeCell ref="J312:W312"/>
    <mergeCell ref="X312:AC312"/>
    <mergeCell ref="C310:D310"/>
    <mergeCell ref="G310:I310"/>
    <mergeCell ref="G315:I315"/>
    <mergeCell ref="J315:W315"/>
    <mergeCell ref="X315:AC315"/>
    <mergeCell ref="G345:I345"/>
    <mergeCell ref="J314:W314"/>
    <mergeCell ref="X338:AC338"/>
    <mergeCell ref="C330:D330"/>
    <mergeCell ref="C331:D331"/>
    <mergeCell ref="AD338:AI338"/>
    <mergeCell ref="C316:D316"/>
    <mergeCell ref="C336:D336"/>
    <mergeCell ref="C317:D317"/>
    <mergeCell ref="AD342:AI342"/>
    <mergeCell ref="C345:D345"/>
    <mergeCell ref="G342:I342"/>
    <mergeCell ref="J342:W342"/>
    <mergeCell ref="AD311:AI311"/>
    <mergeCell ref="AD315:AI315"/>
    <mergeCell ref="AD344:AI344"/>
    <mergeCell ref="J336:W336"/>
    <mergeCell ref="X336:AC336"/>
    <mergeCell ref="AJ628:AK628"/>
    <mergeCell ref="G336:I336"/>
    <mergeCell ref="X346:AC346"/>
    <mergeCell ref="AD346:AI346"/>
    <mergeCell ref="C332:D332"/>
    <mergeCell ref="G332:I332"/>
    <mergeCell ref="J332:W332"/>
    <mergeCell ref="X332:AC332"/>
    <mergeCell ref="AD332:AI332"/>
    <mergeCell ref="J341:W341"/>
    <mergeCell ref="AJ462:AK462"/>
    <mergeCell ref="AJ463:AK463"/>
    <mergeCell ref="AJ464:AK464"/>
    <mergeCell ref="AJ459:AK459"/>
    <mergeCell ref="AD461:AI461"/>
    <mergeCell ref="AD462:AI462"/>
    <mergeCell ref="AD459:AI459"/>
    <mergeCell ref="AJ532:AK532"/>
    <mergeCell ref="AJ524:AK524"/>
    <mergeCell ref="AD574:AI574"/>
    <mergeCell ref="AD336:AI336"/>
    <mergeCell ref="AD467:AI468"/>
    <mergeCell ref="AD524:AI524"/>
    <mergeCell ref="AD525:AI525"/>
    <mergeCell ref="C515:AK516"/>
    <mergeCell ref="AJ521:AK521"/>
    <mergeCell ref="G575:W575"/>
    <mergeCell ref="X579:AC579"/>
    <mergeCell ref="J577:W577"/>
    <mergeCell ref="AJ580:AK580"/>
    <mergeCell ref="AD714:AI714"/>
    <mergeCell ref="C534:D534"/>
    <mergeCell ref="C529:D529"/>
    <mergeCell ref="AD522:AI522"/>
    <mergeCell ref="E533:F534"/>
    <mergeCell ref="C716:D716"/>
    <mergeCell ref="X526:AC526"/>
    <mergeCell ref="C528:D528"/>
    <mergeCell ref="E528:F532"/>
    <mergeCell ref="AJ587:AK587"/>
    <mergeCell ref="AJ704:AK704"/>
    <mergeCell ref="AD707:AI707"/>
    <mergeCell ref="J568:W568"/>
    <mergeCell ref="AJ568:AK568"/>
    <mergeCell ref="J534:W534"/>
    <mergeCell ref="X534:AC534"/>
    <mergeCell ref="G530:I530"/>
    <mergeCell ref="E607:F608"/>
    <mergeCell ref="C632:D632"/>
    <mergeCell ref="G632:I632"/>
    <mergeCell ref="X626:AC626"/>
    <mergeCell ref="X712:AC712"/>
    <mergeCell ref="AD710:AI710"/>
    <mergeCell ref="C571:D571"/>
    <mergeCell ref="J587:W587"/>
    <mergeCell ref="C612:D612"/>
    <mergeCell ref="AJ669:AK669"/>
    <mergeCell ref="AJ663:AK663"/>
    <mergeCell ref="AD716:AI716"/>
    <mergeCell ref="AD718:AI718"/>
    <mergeCell ref="C522:D522"/>
    <mergeCell ref="AD664:AI664"/>
    <mergeCell ref="G518:I518"/>
    <mergeCell ref="J518:W518"/>
    <mergeCell ref="AJ722:AK722"/>
    <mergeCell ref="AD722:AI722"/>
    <mergeCell ref="AD717:AI717"/>
    <mergeCell ref="AD719:AI719"/>
    <mergeCell ref="AD720:AI720"/>
    <mergeCell ref="AD527:AI527"/>
    <mergeCell ref="G533:W533"/>
    <mergeCell ref="J714:W714"/>
    <mergeCell ref="AD708:AI708"/>
    <mergeCell ref="AJ662:AK662"/>
    <mergeCell ref="G664:W664"/>
    <mergeCell ref="X670:AC670"/>
    <mergeCell ref="G528:W528"/>
    <mergeCell ref="C526:D526"/>
    <mergeCell ref="J529:W529"/>
    <mergeCell ref="J707:W707"/>
    <mergeCell ref="C709:D709"/>
    <mergeCell ref="G709:I709"/>
    <mergeCell ref="AJ700:AK701"/>
    <mergeCell ref="AJ716:AK716"/>
    <mergeCell ref="AD682:AI682"/>
    <mergeCell ref="AD683:AI683"/>
    <mergeCell ref="AD705:AI705"/>
    <mergeCell ref="X680:AC680"/>
    <mergeCell ref="AD661:AI661"/>
    <mergeCell ref="AD662:AI662"/>
    <mergeCell ref="X371:AC372"/>
    <mergeCell ref="AD371:AI372"/>
    <mergeCell ref="A378:B379"/>
    <mergeCell ref="A380:B385"/>
    <mergeCell ref="C380:D380"/>
    <mergeCell ref="E380:F385"/>
    <mergeCell ref="G386:W386"/>
    <mergeCell ref="X386:AC386"/>
    <mergeCell ref="X367:AC367"/>
    <mergeCell ref="AD384:AI384"/>
    <mergeCell ref="C383:D383"/>
    <mergeCell ref="AJ725:AK725"/>
    <mergeCell ref="AD723:AI723"/>
    <mergeCell ref="AJ723:AK723"/>
    <mergeCell ref="X725:AC725"/>
    <mergeCell ref="C723:D723"/>
    <mergeCell ref="G723:W723"/>
    <mergeCell ref="C724:D724"/>
    <mergeCell ref="AD573:AI573"/>
    <mergeCell ref="AD575:AI575"/>
    <mergeCell ref="AD576:AI576"/>
    <mergeCell ref="AD577:AI577"/>
    <mergeCell ref="AJ709:AK709"/>
    <mergeCell ref="AJ720:AK720"/>
    <mergeCell ref="C722:D722"/>
    <mergeCell ref="AJ654:AK655"/>
    <mergeCell ref="AJ661:AK661"/>
    <mergeCell ref="AJ670:AK670"/>
    <mergeCell ref="AJ671:AK671"/>
    <mergeCell ref="C720:D720"/>
    <mergeCell ref="AJ675:AK675"/>
    <mergeCell ref="AJ714:AK714"/>
    <mergeCell ref="C368:D368"/>
    <mergeCell ref="G368:I368"/>
    <mergeCell ref="J368:W368"/>
    <mergeCell ref="J356:W356"/>
    <mergeCell ref="C351:D352"/>
    <mergeCell ref="E351:F352"/>
    <mergeCell ref="G351:H352"/>
    <mergeCell ref="AD356:AI356"/>
    <mergeCell ref="X356:AC356"/>
    <mergeCell ref="C359:D359"/>
    <mergeCell ref="G359:I359"/>
    <mergeCell ref="A386:B388"/>
    <mergeCell ref="AD388:AI388"/>
    <mergeCell ref="X368:AC368"/>
    <mergeCell ref="C370:D370"/>
    <mergeCell ref="G370:I370"/>
    <mergeCell ref="J370:W370"/>
    <mergeCell ref="X370:AC370"/>
    <mergeCell ref="J388:W388"/>
    <mergeCell ref="AD370:AI370"/>
    <mergeCell ref="C367:D367"/>
    <mergeCell ref="AD369:AI369"/>
    <mergeCell ref="C388:D388"/>
    <mergeCell ref="G387:I387"/>
    <mergeCell ref="A376:B377"/>
    <mergeCell ref="C376:D377"/>
    <mergeCell ref="E376:F377"/>
    <mergeCell ref="G376:H377"/>
    <mergeCell ref="I376:W377"/>
    <mergeCell ref="X376:AC377"/>
    <mergeCell ref="A371:B372"/>
    <mergeCell ref="C371:W372"/>
    <mergeCell ref="A351:B352"/>
    <mergeCell ref="G358:I358"/>
    <mergeCell ref="J358:W358"/>
    <mergeCell ref="A355:B360"/>
    <mergeCell ref="AJ355:AK355"/>
    <mergeCell ref="C356:D356"/>
    <mergeCell ref="C360:D360"/>
    <mergeCell ref="G360:I360"/>
    <mergeCell ref="J360:W360"/>
    <mergeCell ref="X360:AC360"/>
    <mergeCell ref="AD360:AI360"/>
    <mergeCell ref="AJ360:AK360"/>
    <mergeCell ref="AD359:AI359"/>
    <mergeCell ref="AJ359:AK359"/>
    <mergeCell ref="C357:D357"/>
    <mergeCell ref="G357:I357"/>
    <mergeCell ref="J357:W357"/>
    <mergeCell ref="X357:AC357"/>
    <mergeCell ref="AD357:AI357"/>
    <mergeCell ref="A353:B354"/>
    <mergeCell ref="X351:AC352"/>
    <mergeCell ref="AD351:AI352"/>
    <mergeCell ref="C353:AK354"/>
    <mergeCell ref="J393:W393"/>
    <mergeCell ref="A361:B362"/>
    <mergeCell ref="C361:D361"/>
    <mergeCell ref="E361:F362"/>
    <mergeCell ref="G361:W361"/>
    <mergeCell ref="X361:AC361"/>
    <mergeCell ref="AD361:AI361"/>
    <mergeCell ref="G362:I362"/>
    <mergeCell ref="J362:W362"/>
    <mergeCell ref="X362:AC362"/>
    <mergeCell ref="AD362:AI362"/>
    <mergeCell ref="AJ362:AK362"/>
    <mergeCell ref="AJ357:AK357"/>
    <mergeCell ref="AJ356:AK356"/>
    <mergeCell ref="A363:B365"/>
    <mergeCell ref="C365:D365"/>
    <mergeCell ref="G365:I365"/>
    <mergeCell ref="AD363:AI363"/>
    <mergeCell ref="AJ365:AK365"/>
    <mergeCell ref="C364:D364"/>
    <mergeCell ref="G364:I364"/>
    <mergeCell ref="J365:W365"/>
    <mergeCell ref="X365:AC365"/>
    <mergeCell ref="AJ363:AK363"/>
    <mergeCell ref="AJ361:AK361"/>
    <mergeCell ref="C362:D362"/>
    <mergeCell ref="A366:B370"/>
    <mergeCell ref="C366:D366"/>
    <mergeCell ref="E366:F370"/>
    <mergeCell ref="G366:W366"/>
    <mergeCell ref="X366:AC366"/>
    <mergeCell ref="AD366:AI366"/>
    <mergeCell ref="X364:AC364"/>
    <mergeCell ref="AD364:AI364"/>
    <mergeCell ref="AD386:AI386"/>
    <mergeCell ref="AD376:AI377"/>
    <mergeCell ref="AD380:AI380"/>
    <mergeCell ref="AD381:AI381"/>
    <mergeCell ref="AD383:AI383"/>
    <mergeCell ref="AJ392:AK392"/>
    <mergeCell ref="AJ393:AK393"/>
    <mergeCell ref="AJ369:AK369"/>
    <mergeCell ref="X428:AC428"/>
    <mergeCell ref="G434:I434"/>
    <mergeCell ref="AJ432:AK432"/>
    <mergeCell ref="AD430:AI430"/>
    <mergeCell ref="AD431:AI431"/>
    <mergeCell ref="AD432:AI432"/>
    <mergeCell ref="AD433:AI433"/>
    <mergeCell ref="X369:AC369"/>
    <mergeCell ref="AJ398:AK398"/>
    <mergeCell ref="AJ399:AK399"/>
    <mergeCell ref="AJ400:AK400"/>
    <mergeCell ref="AJ401:AK401"/>
    <mergeCell ref="X384:AC384"/>
    <mergeCell ref="J385:W385"/>
    <mergeCell ref="G388:I388"/>
    <mergeCell ref="AJ388:AK388"/>
    <mergeCell ref="AD398:AI398"/>
    <mergeCell ref="G391:I391"/>
    <mergeCell ref="G400:W400"/>
    <mergeCell ref="AD392:AI392"/>
    <mergeCell ref="AJ394:AK394"/>
    <mergeCell ref="AJ395:AK395"/>
    <mergeCell ref="AD347:AI348"/>
    <mergeCell ref="AJ347:AK348"/>
    <mergeCell ref="AJ371:AK372"/>
    <mergeCell ref="AJ370:AK370"/>
    <mergeCell ref="AJ368:AK368"/>
    <mergeCell ref="AD368:AI368"/>
    <mergeCell ref="I351:W352"/>
    <mergeCell ref="AJ351:AK352"/>
    <mergeCell ref="G394:I394"/>
    <mergeCell ref="J394:W394"/>
    <mergeCell ref="X394:AC394"/>
    <mergeCell ref="J428:W428"/>
    <mergeCell ref="C387:D387"/>
    <mergeCell ref="J387:W387"/>
    <mergeCell ref="C369:D369"/>
    <mergeCell ref="G369:I369"/>
    <mergeCell ref="J369:W369"/>
    <mergeCell ref="G380:W380"/>
    <mergeCell ref="J383:W383"/>
    <mergeCell ref="X383:AC383"/>
    <mergeCell ref="AD389:AI389"/>
    <mergeCell ref="AD390:AI390"/>
    <mergeCell ref="AD391:AI391"/>
    <mergeCell ref="J359:W359"/>
    <mergeCell ref="X359:AC359"/>
    <mergeCell ref="J397:W397"/>
    <mergeCell ref="X397:AC397"/>
    <mergeCell ref="G367:I367"/>
    <mergeCell ref="J367:W367"/>
    <mergeCell ref="X390:AC390"/>
    <mergeCell ref="C386:D386"/>
    <mergeCell ref="E386:F388"/>
    <mergeCell ref="A335:B336"/>
    <mergeCell ref="C335:D335"/>
    <mergeCell ref="E335:F336"/>
    <mergeCell ref="G335:W335"/>
    <mergeCell ref="X335:AC335"/>
    <mergeCell ref="AD335:AI335"/>
    <mergeCell ref="A340:B346"/>
    <mergeCell ref="C340:D340"/>
    <mergeCell ref="E340:F346"/>
    <mergeCell ref="G340:W340"/>
    <mergeCell ref="X340:AC340"/>
    <mergeCell ref="AD340:AI340"/>
    <mergeCell ref="AJ340:AK340"/>
    <mergeCell ref="C341:D341"/>
    <mergeCell ref="G341:I341"/>
    <mergeCell ref="G338:I338"/>
    <mergeCell ref="J338:W338"/>
    <mergeCell ref="A337:B339"/>
    <mergeCell ref="J345:W345"/>
    <mergeCell ref="X345:AC345"/>
    <mergeCell ref="AD345:AI345"/>
    <mergeCell ref="AJ345:AK345"/>
    <mergeCell ref="AD339:AI339"/>
    <mergeCell ref="C342:D342"/>
    <mergeCell ref="AJ338:AK338"/>
    <mergeCell ref="C339:D339"/>
    <mergeCell ref="G339:I339"/>
    <mergeCell ref="AJ346:AK346"/>
    <mergeCell ref="G346:I346"/>
    <mergeCell ref="J346:W346"/>
    <mergeCell ref="X342:AC342"/>
    <mergeCell ref="AJ336:AK336"/>
    <mergeCell ref="F26:R26"/>
    <mergeCell ref="J306:W306"/>
    <mergeCell ref="X306:AC306"/>
    <mergeCell ref="C303:AK304"/>
    <mergeCell ref="AD306:AI306"/>
    <mergeCell ref="AJ306:AK306"/>
    <mergeCell ref="AD301:AI302"/>
    <mergeCell ref="C305:D305"/>
    <mergeCell ref="AJ196:AK196"/>
    <mergeCell ref="AJ197:AK197"/>
    <mergeCell ref="AJ198:AK198"/>
    <mergeCell ref="AJ199:AK199"/>
    <mergeCell ref="AJ203:AK203"/>
    <mergeCell ref="AJ204:AK204"/>
    <mergeCell ref="AJ200:AK200"/>
    <mergeCell ref="AJ202:AK202"/>
    <mergeCell ref="X236:AC236"/>
    <mergeCell ref="G236:I236"/>
    <mergeCell ref="J236:W236"/>
    <mergeCell ref="C240:D240"/>
    <mergeCell ref="G241:I241"/>
    <mergeCell ref="AJ294:AK294"/>
    <mergeCell ref="F33:Q33"/>
    <mergeCell ref="F34:R34"/>
    <mergeCell ref="AB34:AJ34"/>
    <mergeCell ref="AB29:AJ29"/>
    <mergeCell ref="AB31:AJ31"/>
    <mergeCell ref="AB32:AJ32"/>
    <mergeCell ref="C248:D248"/>
    <mergeCell ref="X225:AC226"/>
    <mergeCell ref="C234:D234"/>
    <mergeCell ref="G234:I234"/>
    <mergeCell ref="AJ444:AK444"/>
    <mergeCell ref="C430:D430"/>
    <mergeCell ref="G430:I430"/>
    <mergeCell ref="J430:W430"/>
    <mergeCell ref="AJ439:AK439"/>
    <mergeCell ref="G402:I402"/>
    <mergeCell ref="J402:W402"/>
    <mergeCell ref="AJ770:AK770"/>
    <mergeCell ref="AJ764:AK764"/>
    <mergeCell ref="AJ761:AK761"/>
    <mergeCell ref="AD473:AI473"/>
    <mergeCell ref="C441:D441"/>
    <mergeCell ref="AJ449:AK449"/>
    <mergeCell ref="AD403:AI404"/>
    <mergeCell ref="AJ403:AK404"/>
    <mergeCell ref="X437:AC437"/>
    <mergeCell ref="E400:F402"/>
    <mergeCell ref="G431:I431"/>
    <mergeCell ref="J431:W431"/>
    <mergeCell ref="X431:AC431"/>
    <mergeCell ref="AD428:AI428"/>
    <mergeCell ref="AD423:AI424"/>
    <mergeCell ref="AD427:AI427"/>
    <mergeCell ref="AJ658:AK658"/>
    <mergeCell ref="AJ588:AK589"/>
    <mergeCell ref="AJ629:AK629"/>
    <mergeCell ref="AJ586:AK586"/>
    <mergeCell ref="AJ477:AK478"/>
    <mergeCell ref="AJ577:AK577"/>
    <mergeCell ref="AJ578:AK578"/>
    <mergeCell ref="AJ579:AK579"/>
    <mergeCell ref="J725:W725"/>
    <mergeCell ref="A203:B205"/>
    <mergeCell ref="AD454:AI454"/>
    <mergeCell ref="AD455:AI455"/>
    <mergeCell ref="AD456:AI456"/>
    <mergeCell ref="A305:B310"/>
    <mergeCell ref="AD305:AI305"/>
    <mergeCell ref="C307:D307"/>
    <mergeCell ref="X307:AC307"/>
    <mergeCell ref="C306:D306"/>
    <mergeCell ref="AJ332:AK332"/>
    <mergeCell ref="A325:B326"/>
    <mergeCell ref="C325:D326"/>
    <mergeCell ref="E325:F326"/>
    <mergeCell ref="G325:H326"/>
    <mergeCell ref="I325:W326"/>
    <mergeCell ref="X325:AC326"/>
    <mergeCell ref="A320:B321"/>
    <mergeCell ref="C320:W321"/>
    <mergeCell ref="X320:AC321"/>
    <mergeCell ref="AD320:AI321"/>
    <mergeCell ref="AJ320:AK321"/>
    <mergeCell ref="AJ447:AK447"/>
    <mergeCell ref="AD452:AI452"/>
    <mergeCell ref="AD440:AI440"/>
    <mergeCell ref="AJ236:AK236"/>
    <mergeCell ref="AJ292:AK292"/>
    <mergeCell ref="AJ288:AK288"/>
    <mergeCell ref="J241:W241"/>
    <mergeCell ref="AD239:AI239"/>
    <mergeCell ref="AD242:AI242"/>
    <mergeCell ref="AJ289:AK289"/>
    <mergeCell ref="X294:AC294"/>
    <mergeCell ref="AJ945:AK945"/>
    <mergeCell ref="AD1125:AI1125"/>
    <mergeCell ref="AD999:AI999"/>
    <mergeCell ref="AD1003:AI1003"/>
    <mergeCell ref="AD1157:AI1158"/>
    <mergeCell ref="AD1085:AI1086"/>
    <mergeCell ref="AJ1136:AK1136"/>
    <mergeCell ref="AJ1157:AK1158"/>
    <mergeCell ref="AD1136:AI1136"/>
    <mergeCell ref="AD1134:AI1134"/>
    <mergeCell ref="AD1073:AI1073"/>
    <mergeCell ref="AJ1028:AK1028"/>
    <mergeCell ref="AJ1029:AK1029"/>
    <mergeCell ref="AJ1033:AK1033"/>
    <mergeCell ref="AD1032:AI1032"/>
    <mergeCell ref="AJ998:AK998"/>
    <mergeCell ref="AJ955:AK955"/>
    <mergeCell ref="AD995:AI995"/>
    <mergeCell ref="AD1131:AI1131"/>
    <mergeCell ref="AD1141:AI1142"/>
    <mergeCell ref="AD1127:AI1127"/>
    <mergeCell ref="AD953:AI953"/>
    <mergeCell ref="AD961:AI962"/>
    <mergeCell ref="AD976:AI977"/>
    <mergeCell ref="AD958:AI958"/>
    <mergeCell ref="AJ959:AK959"/>
    <mergeCell ref="AJ1083:AK1083"/>
    <mergeCell ref="AJ1119:AK1119"/>
    <mergeCell ref="AJ1120:AK1120"/>
    <mergeCell ref="AD1120:AI1120"/>
    <mergeCell ref="J1306:W1306"/>
    <mergeCell ref="X1306:AC1306"/>
    <mergeCell ref="AD1270:AI1270"/>
    <mergeCell ref="AD1275:AI1275"/>
    <mergeCell ref="AD1272:AI1272"/>
    <mergeCell ref="X1273:AC1273"/>
    <mergeCell ref="G1274:W1274"/>
    <mergeCell ref="X1274:AC1274"/>
    <mergeCell ref="AD1274:AI1274"/>
    <mergeCell ref="AJ1165:AK1165"/>
    <mergeCell ref="AJ1217:AK1217"/>
    <mergeCell ref="AJ1214:AK1214"/>
    <mergeCell ref="AJ1215:AK1215"/>
    <mergeCell ref="AJ1222:AK1222"/>
    <mergeCell ref="J1165:W1165"/>
    <mergeCell ref="X1165:AC1165"/>
    <mergeCell ref="AJ1134:AK1134"/>
    <mergeCell ref="AJ1131:AK1131"/>
    <mergeCell ref="AJ1132:AK1132"/>
    <mergeCell ref="AJ1135:AK1135"/>
    <mergeCell ref="AJ982:AK982"/>
    <mergeCell ref="AJ1005:AK1005"/>
    <mergeCell ref="AJ980:AK980"/>
    <mergeCell ref="C1306:D1306"/>
    <mergeCell ref="AJ1307:AK1307"/>
    <mergeCell ref="C1310:D1310"/>
    <mergeCell ref="G1310:I1310"/>
    <mergeCell ref="J1310:W1310"/>
    <mergeCell ref="X1310:AC1310"/>
    <mergeCell ref="AD1310:AI1310"/>
    <mergeCell ref="AJ1310:AK1310"/>
    <mergeCell ref="AJ1293:AK1294"/>
    <mergeCell ref="C1295:AK1296"/>
    <mergeCell ref="AJ1297:AK1297"/>
    <mergeCell ref="AD1297:AI1297"/>
    <mergeCell ref="C1298:D1298"/>
    <mergeCell ref="G1300:I1300"/>
    <mergeCell ref="J1300:W1300"/>
    <mergeCell ref="AJ1306:AK1306"/>
    <mergeCell ref="G1302:I1302"/>
    <mergeCell ref="J1302:W1302"/>
    <mergeCell ref="X1302:AC1302"/>
    <mergeCell ref="AD1302:AI1302"/>
    <mergeCell ref="C1301:D1301"/>
    <mergeCell ref="G1301:I1301"/>
    <mergeCell ref="J1301:W1301"/>
    <mergeCell ref="X1301:AC1301"/>
    <mergeCell ref="AD1301:AI1301"/>
    <mergeCell ref="AD1298:AI1298"/>
    <mergeCell ref="C1299:D1299"/>
    <mergeCell ref="I1293:W1294"/>
    <mergeCell ref="X1293:AC1294"/>
    <mergeCell ref="A1305:B1307"/>
    <mergeCell ref="C1305:D1305"/>
    <mergeCell ref="E1305:F1307"/>
    <mergeCell ref="G1305:W1305"/>
    <mergeCell ref="X1305:AC1305"/>
    <mergeCell ref="AD1305:AI1305"/>
    <mergeCell ref="C1307:D1307"/>
    <mergeCell ref="G1307:I1307"/>
    <mergeCell ref="J1307:W1307"/>
    <mergeCell ref="X1307:AC1307"/>
    <mergeCell ref="C1304:D1304"/>
    <mergeCell ref="G1304:I1304"/>
    <mergeCell ref="J1304:W1304"/>
    <mergeCell ref="X1304:AC1304"/>
    <mergeCell ref="C1293:D1294"/>
    <mergeCell ref="E1293:F1294"/>
    <mergeCell ref="G1293:H1294"/>
    <mergeCell ref="A1297:B1302"/>
    <mergeCell ref="C1297:D1297"/>
    <mergeCell ref="E1297:F1302"/>
    <mergeCell ref="G1297:W1297"/>
    <mergeCell ref="X1297:AC1297"/>
    <mergeCell ref="J1299:W1299"/>
    <mergeCell ref="X1299:AC1299"/>
    <mergeCell ref="A1293:B1294"/>
    <mergeCell ref="AD1299:AI1299"/>
    <mergeCell ref="A1303:B1304"/>
    <mergeCell ref="C1303:D1303"/>
    <mergeCell ref="E1303:F1304"/>
    <mergeCell ref="G1303:W1303"/>
    <mergeCell ref="X1303:AC1303"/>
    <mergeCell ref="G1306:I1306"/>
    <mergeCell ref="C1275:D1275"/>
    <mergeCell ref="G1275:I1275"/>
    <mergeCell ref="C1262:D1262"/>
    <mergeCell ref="G1262:I1262"/>
    <mergeCell ref="J1262:W1262"/>
    <mergeCell ref="E1248:F1249"/>
    <mergeCell ref="E1226:F1227"/>
    <mergeCell ref="C1226:D1226"/>
    <mergeCell ref="C1253:D1253"/>
    <mergeCell ref="X1256:AC1256"/>
    <mergeCell ref="I1248:W1249"/>
    <mergeCell ref="C1257:D1257"/>
    <mergeCell ref="G1257:I1257"/>
    <mergeCell ref="J1254:W1254"/>
    <mergeCell ref="X1254:AC1254"/>
    <mergeCell ref="E1274:F1276"/>
    <mergeCell ref="J1266:W1266"/>
    <mergeCell ref="X1266:AC1266"/>
    <mergeCell ref="J1265:W1265"/>
    <mergeCell ref="G1258:W1258"/>
    <mergeCell ref="X1258:AC1258"/>
    <mergeCell ref="C1276:D1276"/>
    <mergeCell ref="G1276:I1276"/>
    <mergeCell ref="E1269:F1271"/>
    <mergeCell ref="X1275:AC1275"/>
    <mergeCell ref="X1248:AC1249"/>
    <mergeCell ref="X1255:AC1255"/>
    <mergeCell ref="G1272:W1272"/>
    <mergeCell ref="X1272:AC1272"/>
    <mergeCell ref="C1273:D1273"/>
    <mergeCell ref="G1273:I1273"/>
    <mergeCell ref="J1273:W1273"/>
    <mergeCell ref="AJ1274:AK1274"/>
    <mergeCell ref="AJ1270:AK1270"/>
    <mergeCell ref="AJ1264:AK1264"/>
    <mergeCell ref="AJ1272:AK1272"/>
    <mergeCell ref="J1268:W1268"/>
    <mergeCell ref="X1268:AC1268"/>
    <mergeCell ref="G1265:I1265"/>
    <mergeCell ref="J1264:W1264"/>
    <mergeCell ref="X1264:AC1264"/>
    <mergeCell ref="AD1264:AI1264"/>
    <mergeCell ref="J1256:W1256"/>
    <mergeCell ref="C1264:D1264"/>
    <mergeCell ref="G1264:I1264"/>
    <mergeCell ref="AD1266:AI1266"/>
    <mergeCell ref="C1266:D1266"/>
    <mergeCell ref="G1266:I1266"/>
    <mergeCell ref="C1274:D1274"/>
    <mergeCell ref="AJ1273:AK1273"/>
    <mergeCell ref="AJ1269:AK1269"/>
    <mergeCell ref="C1270:D1270"/>
    <mergeCell ref="G1270:I1270"/>
    <mergeCell ref="AJ1268:AK1268"/>
    <mergeCell ref="X991:AC991"/>
    <mergeCell ref="X988:AC988"/>
    <mergeCell ref="AD1042:AI1042"/>
    <mergeCell ref="AD1039:AI1039"/>
    <mergeCell ref="AD1040:AI1040"/>
    <mergeCell ref="AJ1046:AK1046"/>
    <mergeCell ref="AD1046:AI1046"/>
    <mergeCell ref="AJ1082:AK1082"/>
    <mergeCell ref="AD1051:AI1051"/>
    <mergeCell ref="G1032:I1032"/>
    <mergeCell ref="G1027:I1027"/>
    <mergeCell ref="X1074:AC1074"/>
    <mergeCell ref="X1026:AC1026"/>
    <mergeCell ref="C1008:W1009"/>
    <mergeCell ref="G1029:I1029"/>
    <mergeCell ref="AD1025:AI1025"/>
    <mergeCell ref="AD1026:AI1026"/>
    <mergeCell ref="G1006:I1006"/>
    <mergeCell ref="E1005:F1007"/>
    <mergeCell ref="C1028:D1028"/>
    <mergeCell ref="G1007:I1007"/>
    <mergeCell ref="C1003:D1003"/>
    <mergeCell ref="AJ1007:AK1007"/>
    <mergeCell ref="AJ1070:AK1070"/>
    <mergeCell ref="AD1176:AI1176"/>
    <mergeCell ref="AJ1176:AK1176"/>
    <mergeCell ref="A1044:B1045"/>
    <mergeCell ref="C1036:D1036"/>
    <mergeCell ref="C1046:D1046"/>
    <mergeCell ref="C1050:D1050"/>
    <mergeCell ref="C1043:D1043"/>
    <mergeCell ref="X1036:AC1036"/>
    <mergeCell ref="X1034:AC1034"/>
    <mergeCell ref="G1034:W1034"/>
    <mergeCell ref="X1044:AC1044"/>
    <mergeCell ref="J1050:W1050"/>
    <mergeCell ref="G1047:I1047"/>
    <mergeCell ref="AJ1075:AK1075"/>
    <mergeCell ref="C1039:D1039"/>
    <mergeCell ref="X1071:AC1071"/>
    <mergeCell ref="E1044:F1045"/>
    <mergeCell ref="C1051:D1051"/>
    <mergeCell ref="G1048:I1048"/>
    <mergeCell ref="X1046:AC1046"/>
    <mergeCell ref="G1045:I1045"/>
    <mergeCell ref="J1045:W1045"/>
    <mergeCell ref="AJ1034:AK1034"/>
    <mergeCell ref="G1042:I1042"/>
    <mergeCell ref="J1042:W1042"/>
    <mergeCell ref="X1042:AC1042"/>
    <mergeCell ref="C1042:D1042"/>
    <mergeCell ref="C1048:D1048"/>
    <mergeCell ref="J1048:W1048"/>
    <mergeCell ref="X1048:AC1048"/>
    <mergeCell ref="G1175:I1175"/>
    <mergeCell ref="G1170:I1170"/>
    <mergeCell ref="J1126:W1126"/>
    <mergeCell ref="X1126:AC1126"/>
    <mergeCell ref="G1127:W1127"/>
    <mergeCell ref="X1127:AC1127"/>
    <mergeCell ref="AD1126:AI1126"/>
    <mergeCell ref="G1038:W1038"/>
    <mergeCell ref="X1038:AC1038"/>
    <mergeCell ref="X1037:AC1037"/>
    <mergeCell ref="G1037:I1037"/>
    <mergeCell ref="J1037:W1037"/>
    <mergeCell ref="AJ1049:AK1049"/>
    <mergeCell ref="AJ1050:AK1050"/>
    <mergeCell ref="AJ1051:AK1051"/>
    <mergeCell ref="J1117:W1117"/>
    <mergeCell ref="AJ1085:AK1086"/>
    <mergeCell ref="AJ1052:AK1052"/>
    <mergeCell ref="G1050:I1050"/>
    <mergeCell ref="AJ1048:AK1048"/>
    <mergeCell ref="AD1122:AI1122"/>
    <mergeCell ref="AJ1071:AK1071"/>
    <mergeCell ref="AJ1053:AK1054"/>
    <mergeCell ref="AJ1123:AK1123"/>
    <mergeCell ref="AJ1112:AK1113"/>
    <mergeCell ref="AJ1122:AK1122"/>
    <mergeCell ref="AD1084:AI1084"/>
    <mergeCell ref="AJ1121:AK1121"/>
    <mergeCell ref="A1031:B1033"/>
    <mergeCell ref="C1032:D1032"/>
    <mergeCell ref="X1008:AC1009"/>
    <mergeCell ref="X1003:AC1003"/>
    <mergeCell ref="X1005:AC1005"/>
    <mergeCell ref="X1007:AC1007"/>
    <mergeCell ref="X1021:AC1022"/>
    <mergeCell ref="J1026:W1026"/>
    <mergeCell ref="A1034:B1037"/>
    <mergeCell ref="J1043:W1043"/>
    <mergeCell ref="X1043:AC1043"/>
    <mergeCell ref="G1041:W1041"/>
    <mergeCell ref="X1041:AC1041"/>
    <mergeCell ref="A1038:B1040"/>
    <mergeCell ref="A1005:B1007"/>
    <mergeCell ref="J1003:W1003"/>
    <mergeCell ref="J1006:W1006"/>
    <mergeCell ref="C1004:D1004"/>
    <mergeCell ref="G1043:I1043"/>
    <mergeCell ref="X1039:AC1039"/>
    <mergeCell ref="A1002:B1004"/>
    <mergeCell ref="C1002:D1002"/>
    <mergeCell ref="C1033:D1033"/>
    <mergeCell ref="C1034:D1034"/>
    <mergeCell ref="J1007:W1007"/>
    <mergeCell ref="A1025:B1030"/>
    <mergeCell ref="X1029:AC1029"/>
    <mergeCell ref="X1032:AC1032"/>
    <mergeCell ref="A1041:B1043"/>
    <mergeCell ref="E1041:F1043"/>
    <mergeCell ref="J1039:W1039"/>
    <mergeCell ref="C1030:D1030"/>
    <mergeCell ref="A1008:B1009"/>
    <mergeCell ref="C1023:AK1024"/>
    <mergeCell ref="C1025:D1025"/>
    <mergeCell ref="AJ983:AK983"/>
    <mergeCell ref="AJ1035:AK1035"/>
    <mergeCell ref="J1040:W1040"/>
    <mergeCell ref="X1040:AC1040"/>
    <mergeCell ref="AJ1027:AK1027"/>
    <mergeCell ref="G1031:W1031"/>
    <mergeCell ref="X1031:AC1031"/>
    <mergeCell ref="X1035:AC1035"/>
    <mergeCell ref="J1032:W1032"/>
    <mergeCell ref="G1033:I1033"/>
    <mergeCell ref="X1027:AC1027"/>
    <mergeCell ref="X1004:AC1004"/>
    <mergeCell ref="C1027:D1027"/>
    <mergeCell ref="C1029:D1029"/>
    <mergeCell ref="G1040:I1040"/>
    <mergeCell ref="AJ987:AK987"/>
    <mergeCell ref="G1028:I1028"/>
    <mergeCell ref="J1028:W1028"/>
    <mergeCell ref="J1027:W1027"/>
    <mergeCell ref="C1006:D1006"/>
    <mergeCell ref="AD1033:AI1033"/>
    <mergeCell ref="AD1034:AI1034"/>
    <mergeCell ref="AJ1000:AK1000"/>
    <mergeCell ref="AJ1001:AK1001"/>
    <mergeCell ref="J995:W995"/>
    <mergeCell ref="AJ1003:AK1003"/>
    <mergeCell ref="AJ1002:AK1002"/>
    <mergeCell ref="J990:W990"/>
    <mergeCell ref="C992:D992"/>
    <mergeCell ref="AJ992:AK992"/>
    <mergeCell ref="AJ993:AK993"/>
    <mergeCell ref="AJ1008:AK1009"/>
    <mergeCell ref="AJ1004:AK1004"/>
    <mergeCell ref="AD904:AI904"/>
    <mergeCell ref="AD898:AI898"/>
    <mergeCell ref="C901:D901"/>
    <mergeCell ref="G901:I901"/>
    <mergeCell ref="J901:W901"/>
    <mergeCell ref="X901:AC901"/>
    <mergeCell ref="C937:D937"/>
    <mergeCell ref="G937:I937"/>
    <mergeCell ref="J892:W892"/>
    <mergeCell ref="X998:AC998"/>
    <mergeCell ref="E1002:F1004"/>
    <mergeCell ref="G1002:W1002"/>
    <mergeCell ref="C1005:D1005"/>
    <mergeCell ref="C995:D995"/>
    <mergeCell ref="E1000:F1001"/>
    <mergeCell ref="J996:W996"/>
    <mergeCell ref="X996:AC996"/>
    <mergeCell ref="G992:I992"/>
    <mergeCell ref="J992:W992"/>
    <mergeCell ref="X992:AC992"/>
    <mergeCell ref="AD1000:AI1000"/>
    <mergeCell ref="AD980:AI980"/>
    <mergeCell ref="AD981:AI981"/>
    <mergeCell ref="AD982:AI982"/>
    <mergeCell ref="AD983:AI983"/>
    <mergeCell ref="AD994:AI994"/>
    <mergeCell ref="X984:AC984"/>
    <mergeCell ref="J991:W991"/>
    <mergeCell ref="E1021:F1022"/>
    <mergeCell ref="AJ1036:AK1036"/>
    <mergeCell ref="AJ1037:AK1037"/>
    <mergeCell ref="AJ1043:AK1043"/>
    <mergeCell ref="AJ1030:AK1030"/>
    <mergeCell ref="AJ1031:AK1031"/>
    <mergeCell ref="AJ1032:AK1032"/>
    <mergeCell ref="G1039:I1039"/>
    <mergeCell ref="E1048:F1048"/>
    <mergeCell ref="E1038:F1040"/>
    <mergeCell ref="C1037:D1037"/>
    <mergeCell ref="J1029:W1029"/>
    <mergeCell ref="X1045:AC1045"/>
    <mergeCell ref="C1031:D1031"/>
    <mergeCell ref="E1031:F1033"/>
    <mergeCell ref="J1047:W1047"/>
    <mergeCell ref="AD1043:AI1043"/>
    <mergeCell ref="AD1035:AI1035"/>
    <mergeCell ref="AD1045:AI1045"/>
    <mergeCell ref="AD1047:AI1047"/>
    <mergeCell ref="AJ1047:AK1047"/>
    <mergeCell ref="G1030:I1030"/>
    <mergeCell ref="J1030:W1030"/>
    <mergeCell ref="C1041:D1041"/>
    <mergeCell ref="C1044:D1044"/>
    <mergeCell ref="G1044:W1044"/>
    <mergeCell ref="C1038:D1038"/>
    <mergeCell ref="C1045:D1045"/>
    <mergeCell ref="AD1036:AI1036"/>
    <mergeCell ref="X909:AC909"/>
    <mergeCell ref="G912:I912"/>
    <mergeCell ref="X908:AC908"/>
    <mergeCell ref="G904:I904"/>
    <mergeCell ref="J904:W904"/>
    <mergeCell ref="AJ956:AK956"/>
    <mergeCell ref="G993:W993"/>
    <mergeCell ref="AJ985:AK985"/>
    <mergeCell ref="AJ986:AK986"/>
    <mergeCell ref="X1047:AC1047"/>
    <mergeCell ref="AD1037:AI1037"/>
    <mergeCell ref="AD1038:AI1038"/>
    <mergeCell ref="AJ1025:AK1025"/>
    <mergeCell ref="G892:I892"/>
    <mergeCell ref="G1036:I1036"/>
    <mergeCell ref="G1021:H1022"/>
    <mergeCell ref="G1003:I1003"/>
    <mergeCell ref="AJ991:AK991"/>
    <mergeCell ref="AJ915:AK916"/>
    <mergeCell ref="AJ899:AK899"/>
    <mergeCell ref="AJ900:AK900"/>
    <mergeCell ref="AJ901:AK901"/>
    <mergeCell ref="AJ902:AK902"/>
    <mergeCell ref="G898:I898"/>
    <mergeCell ref="J898:W898"/>
    <mergeCell ref="AD894:AI894"/>
    <mergeCell ref="AD957:AI957"/>
    <mergeCell ref="AJ999:AK999"/>
    <mergeCell ref="G999:I999"/>
    <mergeCell ref="AJ994:AK994"/>
    <mergeCell ref="AJ910:AK910"/>
    <mergeCell ref="AB18:AJ18"/>
    <mergeCell ref="A10:AK10"/>
    <mergeCell ref="AJ1116:AK1116"/>
    <mergeCell ref="C1114:AK1115"/>
    <mergeCell ref="AD1118:AI1118"/>
    <mergeCell ref="AD1119:AI1119"/>
    <mergeCell ref="AJ1118:AK1118"/>
    <mergeCell ref="AJ1084:AK1084"/>
    <mergeCell ref="X957:AC957"/>
    <mergeCell ref="AJ989:AK989"/>
    <mergeCell ref="AJ990:AK990"/>
    <mergeCell ref="AJ976:AK977"/>
    <mergeCell ref="AJ1006:AK1006"/>
    <mergeCell ref="AJ981:AK981"/>
    <mergeCell ref="AD991:AI991"/>
    <mergeCell ref="AB33:AJ33"/>
    <mergeCell ref="AJ1066:AK1067"/>
    <mergeCell ref="AJ1040:AK1040"/>
    <mergeCell ref="AJ947:AK947"/>
    <mergeCell ref="AJ904:AK904"/>
    <mergeCell ref="AJ984:AK984"/>
    <mergeCell ref="AJ865:AK865"/>
    <mergeCell ref="AJ866:AK866"/>
    <mergeCell ref="AJ1039:AK1039"/>
    <mergeCell ref="C1118:D1118"/>
    <mergeCell ref="X1025:AC1025"/>
    <mergeCell ref="AD1083:AI1083"/>
    <mergeCell ref="AD1075:AI1075"/>
    <mergeCell ref="C1083:D1083"/>
    <mergeCell ref="AB24:AJ24"/>
    <mergeCell ref="AB25:AJ25"/>
    <mergeCell ref="AB26:AJ26"/>
    <mergeCell ref="AJ1275:AK1275"/>
    <mergeCell ref="AJ1298:AK1298"/>
    <mergeCell ref="AJ1300:AK1300"/>
    <mergeCell ref="AD1410:AI1411"/>
    <mergeCell ref="AD1399:AI1399"/>
    <mergeCell ref="AD1401:AI1401"/>
    <mergeCell ref="AD1402:AI1402"/>
    <mergeCell ref="AD1403:AI1403"/>
    <mergeCell ref="AD950:AI950"/>
    <mergeCell ref="AD954:AI954"/>
    <mergeCell ref="AD1112:AI1113"/>
    <mergeCell ref="AD1116:AI1116"/>
    <mergeCell ref="AD1082:AI1082"/>
    <mergeCell ref="AD1121:AI1121"/>
    <mergeCell ref="AD1021:AI1022"/>
    <mergeCell ref="AD1128:AI1128"/>
    <mergeCell ref="AD1135:AI1135"/>
    <mergeCell ref="AJ1078:AK1078"/>
    <mergeCell ref="AJ1079:AK1079"/>
    <mergeCell ref="AJ1073:AK1073"/>
    <mergeCell ref="AD1027:AI1027"/>
    <mergeCell ref="AD1028:AI1028"/>
    <mergeCell ref="AD1029:AI1029"/>
    <mergeCell ref="AD1030:AI1030"/>
    <mergeCell ref="AD1031:AI1031"/>
    <mergeCell ref="AD1001:AI1001"/>
    <mergeCell ref="AD1008:AI1009"/>
    <mergeCell ref="AD1005:AI1005"/>
    <mergeCell ref="AJ1074:AK1074"/>
    <mergeCell ref="AD1078:AI1078"/>
    <mergeCell ref="AD1053:AI1054"/>
    <mergeCell ref="AJ1130:AK1130"/>
    <mergeCell ref="AJ1551:AK1551"/>
    <mergeCell ref="AD1497:AI1498"/>
    <mergeCell ref="AD1524:AI1525"/>
    <mergeCell ref="AD1537:AI1537"/>
    <mergeCell ref="AD1538:AI1538"/>
    <mergeCell ref="AD1539:AI1539"/>
    <mergeCell ref="AD1540:AI1540"/>
    <mergeCell ref="AD1545:AI1545"/>
    <mergeCell ref="AJ867:AK867"/>
    <mergeCell ref="AJ891:AK891"/>
    <mergeCell ref="AJ868:AK868"/>
    <mergeCell ref="AJ869:AK869"/>
    <mergeCell ref="AJ872:AK872"/>
    <mergeCell ref="AD1117:AI1117"/>
    <mergeCell ref="AD1049:AI1049"/>
    <mergeCell ref="AD1050:AI1050"/>
    <mergeCell ref="AJ1021:AK1022"/>
    <mergeCell ref="AJ1449:AK1449"/>
    <mergeCell ref="AJ1450:AK1450"/>
    <mergeCell ref="AJ1452:AK1452"/>
    <mergeCell ref="AJ1453:AK1453"/>
    <mergeCell ref="AD1218:AI1218"/>
    <mergeCell ref="AJ1223:AK1223"/>
    <mergeCell ref="AD1265:AI1265"/>
    <mergeCell ref="AJ1221:AK1221"/>
    <mergeCell ref="AJ1226:AK1226"/>
    <mergeCell ref="AD1227:AI1227"/>
    <mergeCell ref="AJ1227:AK1227"/>
    <mergeCell ref="AJ1228:AK1229"/>
    <mergeCell ref="AD1228:AI1229"/>
    <mergeCell ref="AD1303:AI1303"/>
    <mergeCell ref="AJ1301:AK1301"/>
    <mergeCell ref="G1496:I1496"/>
    <mergeCell ref="J1496:W1496"/>
    <mergeCell ref="X1496:AC1496"/>
    <mergeCell ref="X1532:AC1532"/>
    <mergeCell ref="C1533:D1533"/>
    <mergeCell ref="G1533:I1533"/>
    <mergeCell ref="J1533:W1533"/>
    <mergeCell ref="AD1553:AI1553"/>
    <mergeCell ref="X1491:AC1491"/>
    <mergeCell ref="AJ1437:AK1437"/>
    <mergeCell ref="AJ1553:AK1553"/>
    <mergeCell ref="AJ1552:AK1552"/>
    <mergeCell ref="AJ1541:AK1541"/>
    <mergeCell ref="AJ1542:AK1542"/>
    <mergeCell ref="AJ1543:AK1543"/>
    <mergeCell ref="AJ1547:AK1547"/>
    <mergeCell ref="AJ1548:AK1548"/>
    <mergeCell ref="AJ1549:AK1549"/>
    <mergeCell ref="AJ1539:AK1539"/>
    <mergeCell ref="AJ1540:AK1540"/>
    <mergeCell ref="AJ1544:AK1544"/>
    <mergeCell ref="AJ1545:AK1545"/>
    <mergeCell ref="AJ1528:AK1528"/>
    <mergeCell ref="AJ1529:AK1529"/>
    <mergeCell ref="AJ1530:AK1530"/>
    <mergeCell ref="AJ1534:AK1534"/>
    <mergeCell ref="AJ1536:AK1536"/>
    <mergeCell ref="AJ1546:AK1546"/>
    <mergeCell ref="AJ1531:AK1531"/>
    <mergeCell ref="AJ1532:AK1532"/>
    <mergeCell ref="AJ1533:AK1533"/>
    <mergeCell ref="AJ1550:AK1550"/>
    <mergeCell ref="AJ1486:AK1486"/>
    <mergeCell ref="AJ1478:AK1479"/>
    <mergeCell ref="AJ1482:AK1482"/>
    <mergeCell ref="AJ1483:AK1483"/>
    <mergeCell ref="AD1487:AI1487"/>
    <mergeCell ref="AD1546:AI1546"/>
    <mergeCell ref="AD1536:AI1536"/>
    <mergeCell ref="AD1488:AI1488"/>
    <mergeCell ref="AD1489:AI1489"/>
    <mergeCell ref="AJ1554:AK1554"/>
    <mergeCell ref="AJ1494:AK1494"/>
    <mergeCell ref="AJ1495:AK1495"/>
    <mergeCell ref="AJ1496:AK1496"/>
    <mergeCell ref="AJ1524:AK1525"/>
    <mergeCell ref="AJ1535:AK1535"/>
    <mergeCell ref="C1526:AK1527"/>
    <mergeCell ref="AJ1537:AK1537"/>
    <mergeCell ref="AJ1538:AK1538"/>
    <mergeCell ref="AJ1490:AK1490"/>
    <mergeCell ref="AJ1491:AK1491"/>
    <mergeCell ref="AJ1492:AK1492"/>
    <mergeCell ref="AJ1493:AK1493"/>
    <mergeCell ref="AD1490:AI1490"/>
    <mergeCell ref="AD1491:AI1491"/>
    <mergeCell ref="AD1492:AI1492"/>
    <mergeCell ref="AD1493:AI1493"/>
    <mergeCell ref="AJ1497:AK1498"/>
    <mergeCell ref="AD1554:AI1554"/>
    <mergeCell ref="G1495:I1495"/>
    <mergeCell ref="J1495:W1495"/>
    <mergeCell ref="X1495:AC1495"/>
    <mergeCell ref="C1496:D1496"/>
    <mergeCell ref="AD1533:AI1533"/>
    <mergeCell ref="AD1534:AI1534"/>
    <mergeCell ref="AJ1444:AK1444"/>
    <mergeCell ref="AJ1445:AK1445"/>
    <mergeCell ref="AJ1446:AK1446"/>
    <mergeCell ref="AJ1454:AK1454"/>
    <mergeCell ref="AJ1455:AK1455"/>
    <mergeCell ref="AD1542:AI1542"/>
    <mergeCell ref="AD1543:AI1543"/>
    <mergeCell ref="AD1544:AI1544"/>
    <mergeCell ref="AD1494:AI1494"/>
    <mergeCell ref="AD1528:AI1528"/>
    <mergeCell ref="AD1529:AI1529"/>
    <mergeCell ref="AD1530:AI1530"/>
    <mergeCell ref="AD1531:AI1531"/>
    <mergeCell ref="AD1495:AI1495"/>
    <mergeCell ref="AD1532:AI1532"/>
    <mergeCell ref="AD1496:AI1496"/>
    <mergeCell ref="AD1450:AI1450"/>
    <mergeCell ref="AD1452:AI1452"/>
    <mergeCell ref="AD1535:AI1535"/>
    <mergeCell ref="AD1453:AI1453"/>
    <mergeCell ref="AD1454:AI1454"/>
    <mergeCell ref="AD1541:AI1541"/>
    <mergeCell ref="AJ1485:AK1485"/>
    <mergeCell ref="AJ1487:AK1487"/>
    <mergeCell ref="AJ1488:AK1488"/>
    <mergeCell ref="AJ1489:AK1489"/>
    <mergeCell ref="AD1484:AI1484"/>
    <mergeCell ref="AD1485:AI1485"/>
    <mergeCell ref="AD1486:AI1486"/>
    <mergeCell ref="AJ1484:AK1484"/>
    <mergeCell ref="X1432:AC1433"/>
    <mergeCell ref="C1409:D1409"/>
    <mergeCell ref="G1409:I1409"/>
    <mergeCell ref="G1405:I1405"/>
    <mergeCell ref="C1405:D1405"/>
    <mergeCell ref="G1401:W1401"/>
    <mergeCell ref="X1401:AC1401"/>
    <mergeCell ref="C1402:D1402"/>
    <mergeCell ref="J1400:W1400"/>
    <mergeCell ref="X1400:AC1400"/>
    <mergeCell ref="J1404:W1404"/>
    <mergeCell ref="X1404:AC1404"/>
    <mergeCell ref="G1406:I1406"/>
    <mergeCell ref="J1406:W1406"/>
    <mergeCell ref="X1437:AC1437"/>
    <mergeCell ref="C1393:D1393"/>
    <mergeCell ref="C1397:D1397"/>
    <mergeCell ref="G1397:I1397"/>
    <mergeCell ref="C1406:D1406"/>
    <mergeCell ref="AD1406:AI1406"/>
    <mergeCell ref="AD1370:AI1371"/>
    <mergeCell ref="AD1393:AI1393"/>
    <mergeCell ref="AD1392:AI1392"/>
    <mergeCell ref="AD1394:AI1394"/>
    <mergeCell ref="G1402:I1402"/>
    <mergeCell ref="J1403:W1403"/>
    <mergeCell ref="X1395:AC1395"/>
    <mergeCell ref="AD1390:AI1390"/>
    <mergeCell ref="AD1391:AI1391"/>
    <mergeCell ref="AD1395:AI1395"/>
    <mergeCell ref="AD1396:AI1396"/>
    <mergeCell ref="AD1398:AI1398"/>
    <mergeCell ref="AD1404:AI1404"/>
    <mergeCell ref="AD1358:AI1358"/>
    <mergeCell ref="AD1367:AI1367"/>
    <mergeCell ref="AD1360:AI1360"/>
    <mergeCell ref="AD1361:AI1361"/>
    <mergeCell ref="AD1362:AI1362"/>
    <mergeCell ref="AD1363:AI1363"/>
    <mergeCell ref="G1364:I1364"/>
    <mergeCell ref="J1364:W1364"/>
    <mergeCell ref="X1364:AC1364"/>
    <mergeCell ref="G1368:I1368"/>
    <mergeCell ref="X1391:AC1391"/>
    <mergeCell ref="AD1368:AI1368"/>
    <mergeCell ref="AD1369:AI1369"/>
    <mergeCell ref="AD1353:AI1353"/>
    <mergeCell ref="AD1354:AI1354"/>
    <mergeCell ref="AD1347:AI1347"/>
    <mergeCell ref="AD1336:AI1337"/>
    <mergeCell ref="AD1349:AI1349"/>
    <mergeCell ref="AD1350:AI1350"/>
    <mergeCell ref="AD1351:AI1351"/>
    <mergeCell ref="AD1397:AI1397"/>
    <mergeCell ref="AJ1368:AK1368"/>
    <mergeCell ref="AJ1302:AK1302"/>
    <mergeCell ref="AD1293:AI1294"/>
    <mergeCell ref="AJ1303:AK1303"/>
    <mergeCell ref="AD1304:AI1304"/>
    <mergeCell ref="AJ1304:AK1304"/>
    <mergeCell ref="AJ1299:AK1299"/>
    <mergeCell ref="AD1300:AI1300"/>
    <mergeCell ref="AD1324:AI1324"/>
    <mergeCell ref="AD1329:AI1329"/>
    <mergeCell ref="AD1330:AI1330"/>
    <mergeCell ref="AJ1369:AK1369"/>
    <mergeCell ref="AJ1396:AK1396"/>
    <mergeCell ref="C1388:AK1389"/>
    <mergeCell ref="AD1386:AI1387"/>
    <mergeCell ref="AJ1361:AK1361"/>
    <mergeCell ref="AJ1362:AK1362"/>
    <mergeCell ref="AJ1348:AK1348"/>
    <mergeCell ref="AJ1366:AK1366"/>
    <mergeCell ref="AJ1355:AK1355"/>
    <mergeCell ref="AJ1356:AK1356"/>
    <mergeCell ref="C1302:D1302"/>
    <mergeCell ref="G1299:I1299"/>
    <mergeCell ref="AJ1357:AK1357"/>
    <mergeCell ref="AJ1358:AK1358"/>
    <mergeCell ref="AJ1359:AK1359"/>
    <mergeCell ref="AJ1344:AK1344"/>
    <mergeCell ref="AJ1345:AK1345"/>
    <mergeCell ref="AJ1363:AK1363"/>
    <mergeCell ref="AJ1365:AK1365"/>
    <mergeCell ref="AJ1328:AK1328"/>
    <mergeCell ref="AJ1329:AK1329"/>
    <mergeCell ref="AJ1330:AK1330"/>
    <mergeCell ref="AJ1331:AK1331"/>
    <mergeCell ref="AJ1332:AK1332"/>
    <mergeCell ref="AJ1346:AK1346"/>
    <mergeCell ref="AJ1347:AK1347"/>
    <mergeCell ref="AJ1336:AK1337"/>
    <mergeCell ref="C1342:AK1343"/>
    <mergeCell ref="AD1364:AI1364"/>
    <mergeCell ref="C1360:D1360"/>
    <mergeCell ref="G1360:I1360"/>
    <mergeCell ref="AJ1354:AK1354"/>
    <mergeCell ref="AJ1364:AK1364"/>
    <mergeCell ref="AD1356:AI1356"/>
    <mergeCell ref="AD1355:AI1355"/>
    <mergeCell ref="AJ1340:AK1341"/>
    <mergeCell ref="AD1334:AI1334"/>
    <mergeCell ref="AD1332:AI1332"/>
    <mergeCell ref="AD1333:AI1333"/>
    <mergeCell ref="AD1359:AI1359"/>
    <mergeCell ref="AD1331:AI1331"/>
    <mergeCell ref="AD1328:AI1328"/>
    <mergeCell ref="AD1335:AI1335"/>
    <mergeCell ref="AD1348:AI1348"/>
    <mergeCell ref="X1346:AC1346"/>
    <mergeCell ref="AJ1166:AK1166"/>
    <mergeCell ref="AJ1167:AK1167"/>
    <mergeCell ref="AJ1168:AK1168"/>
    <mergeCell ref="AJ1169:AK1169"/>
    <mergeCell ref="AJ1170:AK1170"/>
    <mergeCell ref="AJ1174:AK1174"/>
    <mergeCell ref="AJ1175:AK1175"/>
    <mergeCell ref="AJ1177:AK1177"/>
    <mergeCell ref="AD1325:AI1325"/>
    <mergeCell ref="AD1326:AI1326"/>
    <mergeCell ref="AD1327:AI1327"/>
    <mergeCell ref="AD1255:AI1255"/>
    <mergeCell ref="AJ1219:AK1219"/>
    <mergeCell ref="AJ1220:AK1220"/>
    <mergeCell ref="AJ1216:AK1216"/>
    <mergeCell ref="AJ1211:AK1211"/>
    <mergeCell ref="AJ1203:AK1204"/>
    <mergeCell ref="AJ1178:AK1179"/>
    <mergeCell ref="AD1221:AI1221"/>
    <mergeCell ref="AD1222:AI1222"/>
    <mergeCell ref="AJ1218:AK1218"/>
    <mergeCell ref="AD1177:AI1177"/>
    <mergeCell ref="AD1273:AI1273"/>
    <mergeCell ref="AD1169:AI1169"/>
    <mergeCell ref="AD1172:AI1172"/>
    <mergeCell ref="AD1173:AI1173"/>
    <mergeCell ref="AD1174:AI1174"/>
    <mergeCell ref="AD1268:AI1268"/>
    <mergeCell ref="AJ1171:AK1171"/>
    <mergeCell ref="AJ1172:AK1172"/>
    <mergeCell ref="AD1175:AI1175"/>
    <mergeCell ref="AD1213:AI1213"/>
    <mergeCell ref="X1134:AC1134"/>
    <mergeCell ref="AD1132:AI1132"/>
    <mergeCell ref="J1138:W1138"/>
    <mergeCell ref="J1132:W1132"/>
    <mergeCell ref="X1132:AC1132"/>
    <mergeCell ref="AJ1164:AK1164"/>
    <mergeCell ref="J1162:W1162"/>
    <mergeCell ref="E1127:F1132"/>
    <mergeCell ref="G1139:W1139"/>
    <mergeCell ref="X1139:AC1139"/>
    <mergeCell ref="C1130:D1130"/>
    <mergeCell ref="X1130:AC1130"/>
    <mergeCell ref="AD1161:AI1161"/>
    <mergeCell ref="AD1162:AI1162"/>
    <mergeCell ref="AD1163:AI1163"/>
    <mergeCell ref="AD1164:AI1164"/>
    <mergeCell ref="E1157:F1158"/>
    <mergeCell ref="AJ1141:AK1142"/>
    <mergeCell ref="AJ1140:AK1140"/>
    <mergeCell ref="AJ1139:AK1139"/>
    <mergeCell ref="AJ1127:AK1127"/>
    <mergeCell ref="AJ1128:AK1128"/>
    <mergeCell ref="AJ1129:AK1129"/>
    <mergeCell ref="AD1129:AI1129"/>
    <mergeCell ref="AJ1138:AK1138"/>
    <mergeCell ref="C1129:D1129"/>
    <mergeCell ref="C1137:D1137"/>
    <mergeCell ref="C1131:D1131"/>
    <mergeCell ref="G1131:I1131"/>
    <mergeCell ref="J1131:W1131"/>
    <mergeCell ref="AD986:AI986"/>
    <mergeCell ref="AD987:AI987"/>
    <mergeCell ref="AD988:AI988"/>
    <mergeCell ref="AD989:AI989"/>
    <mergeCell ref="AD990:AI990"/>
    <mergeCell ref="AD993:AI993"/>
    <mergeCell ref="AD959:AI959"/>
    <mergeCell ref="AD902:AI902"/>
    <mergeCell ref="AD903:AI903"/>
    <mergeCell ref="C954:D954"/>
    <mergeCell ref="AD908:AI908"/>
    <mergeCell ref="AD909:AI909"/>
    <mergeCell ref="AD912:AI912"/>
    <mergeCell ref="AD915:AI916"/>
    <mergeCell ref="AD931:AI932"/>
    <mergeCell ref="AD935:AI935"/>
    <mergeCell ref="AD936:AI936"/>
    <mergeCell ref="AD937:AI937"/>
    <mergeCell ref="AD938:AI938"/>
    <mergeCell ref="AD941:AI941"/>
    <mergeCell ref="AD939:AI939"/>
    <mergeCell ref="AD940:AI940"/>
    <mergeCell ref="AD942:AI942"/>
    <mergeCell ref="X982:AC982"/>
    <mergeCell ref="C1132:D1132"/>
    <mergeCell ref="G1132:I1132"/>
    <mergeCell ref="J1134:W1134"/>
    <mergeCell ref="G946:I946"/>
    <mergeCell ref="X956:AC956"/>
    <mergeCell ref="AD955:AI955"/>
    <mergeCell ref="AD984:AI984"/>
    <mergeCell ref="AD985:AI985"/>
    <mergeCell ref="AD947:AI947"/>
    <mergeCell ref="AD948:AI948"/>
    <mergeCell ref="AD897:AI897"/>
    <mergeCell ref="AD893:AI893"/>
    <mergeCell ref="X898:AC898"/>
    <mergeCell ref="AD906:AI906"/>
    <mergeCell ref="AD910:AI910"/>
    <mergeCell ref="AD895:AI895"/>
    <mergeCell ref="AD896:AI896"/>
    <mergeCell ref="AD900:AI900"/>
    <mergeCell ref="C888:AK889"/>
    <mergeCell ref="AJ886:AK887"/>
    <mergeCell ref="AJ893:AK893"/>
    <mergeCell ref="AD943:AI943"/>
    <mergeCell ref="AD944:AI944"/>
    <mergeCell ref="AD945:AI945"/>
    <mergeCell ref="AD946:AI946"/>
    <mergeCell ref="AD949:AI949"/>
    <mergeCell ref="AJ953:AK953"/>
    <mergeCell ref="AD899:AI899"/>
    <mergeCell ref="AD890:AI890"/>
    <mergeCell ref="AD891:AI891"/>
    <mergeCell ref="AD892:AI892"/>
    <mergeCell ref="AJ890:AK890"/>
    <mergeCell ref="AD905:AI905"/>
    <mergeCell ref="AJ906:AK906"/>
    <mergeCell ref="AJ903:AK903"/>
    <mergeCell ref="AD873:AI874"/>
    <mergeCell ref="AD886:AI887"/>
    <mergeCell ref="AD870:AI870"/>
    <mergeCell ref="AD868:AI868"/>
    <mergeCell ref="AD872:AI872"/>
    <mergeCell ref="AJ870:AK870"/>
    <mergeCell ref="AD859:AI859"/>
    <mergeCell ref="X862:AC862"/>
    <mergeCell ref="AD860:AI860"/>
    <mergeCell ref="X857:AC857"/>
    <mergeCell ref="J860:W860"/>
    <mergeCell ref="X861:AC861"/>
    <mergeCell ref="AD866:AI866"/>
    <mergeCell ref="AD867:AI867"/>
    <mergeCell ref="AD865:AI865"/>
    <mergeCell ref="G940:I940"/>
    <mergeCell ref="J940:W940"/>
    <mergeCell ref="G909:W909"/>
    <mergeCell ref="G931:H932"/>
    <mergeCell ref="G939:I939"/>
    <mergeCell ref="AJ873:AK874"/>
    <mergeCell ref="AJ863:AK863"/>
    <mergeCell ref="AJ864:AK864"/>
    <mergeCell ref="AD901:AI901"/>
    <mergeCell ref="AJ896:AK896"/>
    <mergeCell ref="G871:I871"/>
    <mergeCell ref="J871:W871"/>
    <mergeCell ref="X871:AC871"/>
    <mergeCell ref="AD871:AI871"/>
    <mergeCell ref="AJ871:AK871"/>
    <mergeCell ref="G911:I911"/>
    <mergeCell ref="J911:W911"/>
    <mergeCell ref="AJ944:AK944"/>
    <mergeCell ref="AJ946:AK946"/>
    <mergeCell ref="AJ952:AK952"/>
    <mergeCell ref="AJ856:AK856"/>
    <mergeCell ref="AJ857:AK857"/>
    <mergeCell ref="AJ859:AK859"/>
    <mergeCell ref="AJ855:AK855"/>
    <mergeCell ref="J727:W727"/>
    <mergeCell ref="G824:I824"/>
    <mergeCell ref="AJ841:AK842"/>
    <mergeCell ref="AJ845:AK845"/>
    <mergeCell ref="AJ853:AK853"/>
    <mergeCell ref="E845:F850"/>
    <mergeCell ref="AJ779:AK779"/>
    <mergeCell ref="AD770:AI770"/>
    <mergeCell ref="AJ854:AK854"/>
    <mergeCell ref="AJ892:AK892"/>
    <mergeCell ref="AD952:AI952"/>
    <mergeCell ref="X872:AC872"/>
    <mergeCell ref="AJ942:AK942"/>
    <mergeCell ref="AJ894:AK894"/>
    <mergeCell ref="AJ895:AK895"/>
    <mergeCell ref="AJ897:AK897"/>
    <mergeCell ref="AJ898:AK898"/>
    <mergeCell ref="AJ912:AK912"/>
    <mergeCell ref="AJ775:AK775"/>
    <mergeCell ref="AJ776:AK776"/>
    <mergeCell ref="AD771:AI771"/>
    <mergeCell ref="X853:AC853"/>
    <mergeCell ref="X854:AC854"/>
    <mergeCell ref="J864:W864"/>
    <mergeCell ref="X868:AC868"/>
    <mergeCell ref="AD956:AI956"/>
    <mergeCell ref="AJ774:AK774"/>
    <mergeCell ref="AJ804:AK804"/>
    <mergeCell ref="AJ825:AK826"/>
    <mergeCell ref="AJ805:AK805"/>
    <mergeCell ref="AJ767:AK767"/>
    <mergeCell ref="AJ772:AK772"/>
    <mergeCell ref="AJ773:AK773"/>
    <mergeCell ref="AJ765:AK765"/>
    <mergeCell ref="AJ766:AK766"/>
    <mergeCell ref="AD864:AI864"/>
    <mergeCell ref="C869:D869"/>
    <mergeCell ref="AD825:AI826"/>
    <mergeCell ref="AD841:AI842"/>
    <mergeCell ref="AD845:AI845"/>
    <mergeCell ref="AD861:AI861"/>
    <mergeCell ref="AD779:AI779"/>
    <mergeCell ref="AJ943:AK943"/>
    <mergeCell ref="AJ931:AK932"/>
    <mergeCell ref="AJ935:AK935"/>
    <mergeCell ref="AJ936:AK936"/>
    <mergeCell ref="AJ937:AK937"/>
    <mergeCell ref="AJ908:AK908"/>
    <mergeCell ref="AJ909:AK909"/>
    <mergeCell ref="AJ939:AK939"/>
    <mergeCell ref="AJ940:AK940"/>
    <mergeCell ref="AJ941:AK941"/>
    <mergeCell ref="AD907:AI907"/>
    <mergeCell ref="AJ905:AK905"/>
    <mergeCell ref="AJ907:AK907"/>
    <mergeCell ref="C933:AK934"/>
    <mergeCell ref="AJ938:AK938"/>
    <mergeCell ref="AD863:AI863"/>
    <mergeCell ref="AJ796:AK797"/>
    <mergeCell ref="AD810:AI810"/>
    <mergeCell ref="X815:AC815"/>
    <mergeCell ref="C863:D863"/>
    <mergeCell ref="G861:I861"/>
    <mergeCell ref="X824:AC824"/>
    <mergeCell ref="X823:AC823"/>
    <mergeCell ref="X845:AC845"/>
    <mergeCell ref="C846:D846"/>
    <mergeCell ref="G846:I846"/>
    <mergeCell ref="J846:W846"/>
    <mergeCell ref="C849:D849"/>
    <mergeCell ref="X848:AC848"/>
    <mergeCell ref="X849:AC849"/>
    <mergeCell ref="AJ815:AK815"/>
    <mergeCell ref="AJ822:AK822"/>
    <mergeCell ref="AJ824:AK824"/>
    <mergeCell ref="AJ860:AK860"/>
    <mergeCell ref="AJ861:AK861"/>
    <mergeCell ref="AJ846:AK846"/>
    <mergeCell ref="AJ847:AK847"/>
    <mergeCell ref="AJ848:AK848"/>
    <mergeCell ref="AJ849:AK849"/>
    <mergeCell ref="AD846:AI846"/>
    <mergeCell ref="AD847:AI847"/>
    <mergeCell ref="AD848:AI848"/>
    <mergeCell ref="AD849:AI849"/>
    <mergeCell ref="AJ850:AK850"/>
    <mergeCell ref="AJ851:AK851"/>
    <mergeCell ref="AJ852:AK852"/>
    <mergeCell ref="X728:AC728"/>
    <mergeCell ref="AD761:AI761"/>
    <mergeCell ref="AD776:AI776"/>
    <mergeCell ref="AD780:AI781"/>
    <mergeCell ref="AD808:AI808"/>
    <mergeCell ref="C858:D858"/>
    <mergeCell ref="X855:AC855"/>
    <mergeCell ref="AJ816:AK816"/>
    <mergeCell ref="AD820:AI820"/>
    <mergeCell ref="AD816:AI816"/>
    <mergeCell ref="AJ823:AK823"/>
    <mergeCell ref="AD850:AI850"/>
    <mergeCell ref="AD851:AI851"/>
    <mergeCell ref="AD852:AI852"/>
    <mergeCell ref="AD853:AI853"/>
    <mergeCell ref="AD854:AI854"/>
    <mergeCell ref="AD855:AI855"/>
    <mergeCell ref="AD856:AI856"/>
    <mergeCell ref="AD857:AI857"/>
    <mergeCell ref="AJ756:AK756"/>
    <mergeCell ref="AJ753:AK753"/>
    <mergeCell ref="AJ758:AK758"/>
    <mergeCell ref="AJ759:AK759"/>
    <mergeCell ref="AJ760:AK760"/>
    <mergeCell ref="AJ812:AK812"/>
    <mergeCell ref="AJ813:AK813"/>
    <mergeCell ref="AD758:AI758"/>
    <mergeCell ref="AJ806:AK806"/>
    <mergeCell ref="AJ780:AK781"/>
    <mergeCell ref="AJ800:AK800"/>
    <mergeCell ref="AJ801:AK801"/>
    <mergeCell ref="AJ802:AK802"/>
    <mergeCell ref="AJ803:AK803"/>
    <mergeCell ref="AJ807:AK807"/>
    <mergeCell ref="AJ808:AK808"/>
    <mergeCell ref="AJ809:AK809"/>
    <mergeCell ref="AJ810:AK810"/>
    <mergeCell ref="AJ762:AK762"/>
    <mergeCell ref="AD775:AI775"/>
    <mergeCell ref="AD769:AI769"/>
    <mergeCell ref="AD819:AI819"/>
    <mergeCell ref="AJ817:AK817"/>
    <mergeCell ref="AJ818:AK818"/>
    <mergeCell ref="AD813:AI813"/>
    <mergeCell ref="AD815:AI815"/>
    <mergeCell ref="AD812:AI812"/>
    <mergeCell ref="AJ814:AK814"/>
    <mergeCell ref="AJ768:AK768"/>
    <mergeCell ref="AD753:AI753"/>
    <mergeCell ref="AD754:AI754"/>
    <mergeCell ref="AJ684:AK684"/>
    <mergeCell ref="AJ769:AK769"/>
    <mergeCell ref="AD712:AI712"/>
    <mergeCell ref="AD711:AI711"/>
    <mergeCell ref="AD764:AI764"/>
    <mergeCell ref="AD766:AI766"/>
    <mergeCell ref="AJ754:AK754"/>
    <mergeCell ref="AJ726:AK726"/>
    <mergeCell ref="AJ724:AK724"/>
    <mergeCell ref="AD767:AI767"/>
    <mergeCell ref="AD759:AI759"/>
    <mergeCell ref="AD757:AI757"/>
    <mergeCell ref="AD765:AI765"/>
    <mergeCell ref="AD706:AI706"/>
    <mergeCell ref="AD685:AI686"/>
    <mergeCell ref="AD768:AI768"/>
    <mergeCell ref="AD715:AI715"/>
    <mergeCell ref="AJ718:AK718"/>
    <mergeCell ref="AD713:AI713"/>
    <mergeCell ref="AJ728:AK728"/>
    <mergeCell ref="C750:AK751"/>
    <mergeCell ref="AJ757:AK757"/>
    <mergeCell ref="AJ685:AK686"/>
    <mergeCell ref="AD724:AI724"/>
    <mergeCell ref="AJ763:AK763"/>
    <mergeCell ref="AJ729:AK730"/>
    <mergeCell ref="AJ748:AK749"/>
    <mergeCell ref="AJ752:AK752"/>
    <mergeCell ref="AJ717:AK717"/>
    <mergeCell ref="AD760:AI760"/>
    <mergeCell ref="AJ777:AK777"/>
    <mergeCell ref="AD773:AI773"/>
    <mergeCell ref="AD774:AI774"/>
    <mergeCell ref="AD729:AI730"/>
    <mergeCell ref="AD721:AI721"/>
    <mergeCell ref="AD700:AI701"/>
    <mergeCell ref="AD681:AI681"/>
    <mergeCell ref="AJ706:AK706"/>
    <mergeCell ref="AJ710:AK710"/>
    <mergeCell ref="AJ705:AK705"/>
    <mergeCell ref="AJ721:AK721"/>
    <mergeCell ref="AJ707:AK707"/>
    <mergeCell ref="AJ711:AK711"/>
    <mergeCell ref="AJ719:AK719"/>
    <mergeCell ref="AJ682:AK682"/>
    <mergeCell ref="C702:AK703"/>
    <mergeCell ref="C725:D725"/>
    <mergeCell ref="C681:D681"/>
    <mergeCell ref="E710:F712"/>
    <mergeCell ref="G710:W710"/>
    <mergeCell ref="G707:I707"/>
    <mergeCell ref="C711:D711"/>
    <mergeCell ref="C765:D765"/>
    <mergeCell ref="AJ755:AK755"/>
    <mergeCell ref="AJ778:AK778"/>
    <mergeCell ref="AD811:AI811"/>
    <mergeCell ref="AD817:AI817"/>
    <mergeCell ref="AJ820:AK820"/>
    <mergeCell ref="AJ821:AK821"/>
    <mergeCell ref="X756:AC756"/>
    <mergeCell ref="AJ811:AK811"/>
    <mergeCell ref="E726:F728"/>
    <mergeCell ref="G727:I727"/>
    <mergeCell ref="AD526:AI526"/>
    <mergeCell ref="G680:I680"/>
    <mergeCell ref="J680:W680"/>
    <mergeCell ref="AJ613:AK613"/>
    <mergeCell ref="AJ614:AK614"/>
    <mergeCell ref="AJ569:AK569"/>
    <mergeCell ref="AJ570:AK570"/>
    <mergeCell ref="AJ571:AK571"/>
    <mergeCell ref="AJ572:AK572"/>
    <mergeCell ref="AJ573:AK573"/>
    <mergeCell ref="AJ574:AK574"/>
    <mergeCell ref="AD679:AI679"/>
    <mergeCell ref="AD572:AI572"/>
    <mergeCell ref="X568:AC568"/>
    <mergeCell ref="G661:I661"/>
    <mergeCell ref="G662:I662"/>
    <mergeCell ref="AD778:AI778"/>
    <mergeCell ref="AD763:AI763"/>
    <mergeCell ref="AJ680:AK680"/>
    <mergeCell ref="AD772:AI772"/>
    <mergeCell ref="AD534:AI534"/>
    <mergeCell ref="G568:I568"/>
    <mergeCell ref="AJ727:AK727"/>
    <mergeCell ref="C580:D580"/>
    <mergeCell ref="G580:I580"/>
    <mergeCell ref="AD529:AI529"/>
    <mergeCell ref="AD530:AI530"/>
    <mergeCell ref="AJ533:AK533"/>
    <mergeCell ref="AJ567:AK567"/>
    <mergeCell ref="AJ458:AK458"/>
    <mergeCell ref="AD472:AI472"/>
    <mergeCell ref="J519:W519"/>
    <mergeCell ref="AD520:AI520"/>
    <mergeCell ref="X570:AC570"/>
    <mergeCell ref="G571:I571"/>
    <mergeCell ref="J571:W571"/>
    <mergeCell ref="E573:F574"/>
    <mergeCell ref="G573:W573"/>
    <mergeCell ref="X573:AC573"/>
    <mergeCell ref="G574:I574"/>
    <mergeCell ref="J574:W574"/>
    <mergeCell ref="X476:AC476"/>
    <mergeCell ref="G513:H514"/>
    <mergeCell ref="AD523:AI523"/>
    <mergeCell ref="C573:D573"/>
    <mergeCell ref="J526:W526"/>
    <mergeCell ref="G526:I526"/>
    <mergeCell ref="C527:D527"/>
    <mergeCell ref="X532:AC532"/>
    <mergeCell ref="G534:I534"/>
    <mergeCell ref="J527:W527"/>
    <mergeCell ref="X527:AC527"/>
    <mergeCell ref="G532:I532"/>
    <mergeCell ref="AJ474:AK474"/>
    <mergeCell ref="AJ475:AK475"/>
    <mergeCell ref="AJ527:AK527"/>
    <mergeCell ref="AJ531:AK531"/>
    <mergeCell ref="C532:D532"/>
    <mergeCell ref="AJ528:AK528"/>
    <mergeCell ref="AJ440:AK440"/>
    <mergeCell ref="AD442:AI442"/>
    <mergeCell ref="X434:AC434"/>
    <mergeCell ref="AJ434:AK434"/>
    <mergeCell ref="AD517:AI517"/>
    <mergeCell ref="AD463:AI463"/>
    <mergeCell ref="G517:W517"/>
    <mergeCell ref="AJ445:AK445"/>
    <mergeCell ref="AJ438:AK438"/>
    <mergeCell ref="AJ446:AK446"/>
    <mergeCell ref="AJ461:AK461"/>
    <mergeCell ref="AD446:AI446"/>
    <mergeCell ref="AD436:AI436"/>
    <mergeCell ref="AD437:AI437"/>
    <mergeCell ref="AD438:AI438"/>
    <mergeCell ref="AD434:AI434"/>
    <mergeCell ref="AD435:AI435"/>
    <mergeCell ref="AD447:AI447"/>
    <mergeCell ref="AJ470:AK470"/>
    <mergeCell ref="AJ476:AK476"/>
    <mergeCell ref="AD464:AI464"/>
    <mergeCell ref="AJ455:AK455"/>
    <mergeCell ref="AD471:AI471"/>
    <mergeCell ref="AJ471:AK471"/>
    <mergeCell ref="AJ472:AK472"/>
    <mergeCell ref="AD457:AI457"/>
    <mergeCell ref="AJ453:AK453"/>
    <mergeCell ref="AJ442:AK442"/>
    <mergeCell ref="AD449:AI449"/>
    <mergeCell ref="AD453:AI453"/>
    <mergeCell ref="AJ456:AK456"/>
    <mergeCell ref="AJ457:AK457"/>
    <mergeCell ref="AJ467:AK468"/>
    <mergeCell ref="AJ389:AK389"/>
    <mergeCell ref="AD441:AI441"/>
    <mergeCell ref="C392:D392"/>
    <mergeCell ref="E392:F397"/>
    <mergeCell ref="E389:F391"/>
    <mergeCell ref="C390:D390"/>
    <mergeCell ref="C391:D391"/>
    <mergeCell ref="G397:I397"/>
    <mergeCell ref="AD397:AI397"/>
    <mergeCell ref="C435:D435"/>
    <mergeCell ref="G435:I435"/>
    <mergeCell ref="J435:W435"/>
    <mergeCell ref="X435:AC435"/>
    <mergeCell ref="J434:W434"/>
    <mergeCell ref="E437:F440"/>
    <mergeCell ref="G437:W437"/>
    <mergeCell ref="AD401:AI401"/>
    <mergeCell ref="AD402:AI402"/>
    <mergeCell ref="C425:AK426"/>
    <mergeCell ref="AJ435:AK435"/>
    <mergeCell ref="AD445:AI445"/>
    <mergeCell ref="AD443:AI443"/>
    <mergeCell ref="AD444:AI444"/>
    <mergeCell ref="AJ396:AK396"/>
    <mergeCell ref="AJ429:AK429"/>
    <mergeCell ref="AJ430:AK430"/>
    <mergeCell ref="AJ443:AK443"/>
    <mergeCell ref="AJ431:AK431"/>
    <mergeCell ref="AD387:AI387"/>
    <mergeCell ref="AD382:AI382"/>
    <mergeCell ref="AJ390:AK390"/>
    <mergeCell ref="AD396:AI396"/>
    <mergeCell ref="AD393:AI393"/>
    <mergeCell ref="AD394:AI394"/>
    <mergeCell ref="AD395:AI395"/>
    <mergeCell ref="AD308:AI308"/>
    <mergeCell ref="AJ325:AK326"/>
    <mergeCell ref="AJ436:AK436"/>
    <mergeCell ref="AJ437:AK437"/>
    <mergeCell ref="AJ441:AK441"/>
    <mergeCell ref="C378:AK379"/>
    <mergeCell ref="AJ341:AK341"/>
    <mergeCell ref="AJ383:AK383"/>
    <mergeCell ref="X387:AC387"/>
    <mergeCell ref="X341:AC341"/>
    <mergeCell ref="C382:D382"/>
    <mergeCell ref="AJ331:AK331"/>
    <mergeCell ref="AJ329:AK329"/>
    <mergeCell ref="C400:D400"/>
    <mergeCell ref="AJ387:AK387"/>
    <mergeCell ref="AD330:AI330"/>
    <mergeCell ref="AJ333:AK333"/>
    <mergeCell ref="AJ433:AK433"/>
    <mergeCell ref="AJ391:AK391"/>
    <mergeCell ref="AJ339:AK339"/>
    <mergeCell ref="AD439:AI439"/>
    <mergeCell ref="G319:I319"/>
    <mergeCell ref="J319:W319"/>
    <mergeCell ref="AD317:AI317"/>
    <mergeCell ref="AJ454:AK454"/>
    <mergeCell ref="AJ337:AK337"/>
    <mergeCell ref="AJ335:AK335"/>
    <mergeCell ref="AD312:AI312"/>
    <mergeCell ref="AJ244:AK244"/>
    <mergeCell ref="AJ201:AK201"/>
    <mergeCell ref="AJ234:AK234"/>
    <mergeCell ref="AJ235:AK235"/>
    <mergeCell ref="AJ290:AK290"/>
    <mergeCell ref="AJ293:AK293"/>
    <mergeCell ref="AJ237:AK237"/>
    <mergeCell ref="AJ238:AK238"/>
    <mergeCell ref="AJ239:AK239"/>
    <mergeCell ref="AJ240:AK240"/>
    <mergeCell ref="AJ241:AK241"/>
    <mergeCell ref="AJ242:AK242"/>
    <mergeCell ref="AJ249:AK250"/>
    <mergeCell ref="AJ248:AK248"/>
    <mergeCell ref="AJ285:AK285"/>
    <mergeCell ref="AJ291:AK291"/>
    <mergeCell ref="AJ243:AK243"/>
    <mergeCell ref="AJ385:AK385"/>
    <mergeCell ref="AJ386:AK386"/>
    <mergeCell ref="AD399:AI399"/>
    <mergeCell ref="AD400:AI400"/>
    <mergeCell ref="AJ402:AK402"/>
    <mergeCell ref="AJ311:AK311"/>
    <mergeCell ref="AJ305:AK305"/>
    <mergeCell ref="AJ309:AK309"/>
    <mergeCell ref="AD313:AI313"/>
    <mergeCell ref="AJ318:AK318"/>
    <mergeCell ref="AD319:AI319"/>
    <mergeCell ref="X230:AC230"/>
    <mergeCell ref="J230:W230"/>
    <mergeCell ref="C232:D232"/>
    <mergeCell ref="G232:I232"/>
    <mergeCell ref="AD231:AI231"/>
    <mergeCell ref="AD232:AI232"/>
    <mergeCell ref="AD233:AI233"/>
    <mergeCell ref="AD234:AI234"/>
    <mergeCell ref="AJ381:AK381"/>
    <mergeCell ref="AD429:AI429"/>
    <mergeCell ref="AJ423:AK424"/>
    <mergeCell ref="AJ427:AK427"/>
    <mergeCell ref="AJ397:AK397"/>
    <mergeCell ref="AJ428:AK428"/>
    <mergeCell ref="AJ307:AK307"/>
    <mergeCell ref="AD294:AI294"/>
    <mergeCell ref="X317:AC317"/>
    <mergeCell ref="X333:AC333"/>
    <mergeCell ref="AD325:AI326"/>
    <mergeCell ref="AJ364:AK364"/>
    <mergeCell ref="C363:D363"/>
    <mergeCell ref="AJ366:AK366"/>
    <mergeCell ref="AJ358:AK358"/>
    <mergeCell ref="X358:AC358"/>
    <mergeCell ref="AD358:AI358"/>
    <mergeCell ref="G356:I356"/>
    <mergeCell ref="AD355:AI355"/>
    <mergeCell ref="I276:W277"/>
    <mergeCell ref="AJ284:AK284"/>
    <mergeCell ref="J310:W310"/>
    <mergeCell ref="AJ301:AK302"/>
    <mergeCell ref="AD385:AI385"/>
    <mergeCell ref="X191:AC191"/>
    <mergeCell ref="AJ245:AK245"/>
    <mergeCell ref="AJ246:AK246"/>
    <mergeCell ref="AJ286:AK286"/>
    <mergeCell ref="AJ287:AK287"/>
    <mergeCell ref="AJ232:AK232"/>
    <mergeCell ref="AD296:AI297"/>
    <mergeCell ref="AD295:AI295"/>
    <mergeCell ref="AJ229:AK229"/>
    <mergeCell ref="AJ230:AK230"/>
    <mergeCell ref="AJ206:AK207"/>
    <mergeCell ref="AJ276:AK277"/>
    <mergeCell ref="AJ280:AK280"/>
    <mergeCell ref="AJ281:AK281"/>
    <mergeCell ref="AJ282:AK282"/>
    <mergeCell ref="AD288:AI288"/>
    <mergeCell ref="C278:AK279"/>
    <mergeCell ref="AD293:AI293"/>
    <mergeCell ref="C247:D247"/>
    <mergeCell ref="AD284:AI284"/>
    <mergeCell ref="X283:AC283"/>
    <mergeCell ref="G283:I283"/>
    <mergeCell ref="AD285:AI285"/>
    <mergeCell ref="AD286:AI286"/>
    <mergeCell ref="AD287:AI287"/>
    <mergeCell ref="AD292:AI292"/>
    <mergeCell ref="AD289:AI289"/>
    <mergeCell ref="AD290:AI290"/>
    <mergeCell ref="AD291:AI291"/>
    <mergeCell ref="AJ283:AK283"/>
    <mergeCell ref="AJ296:AK297"/>
    <mergeCell ref="I225:W226"/>
    <mergeCell ref="AD282:AI282"/>
    <mergeCell ref="AD283:AI283"/>
    <mergeCell ref="AD314:AI314"/>
    <mergeCell ref="AJ194:AK194"/>
    <mergeCell ref="AJ166:AK166"/>
    <mergeCell ref="AJ162:AK162"/>
    <mergeCell ref="AJ231:AK231"/>
    <mergeCell ref="AJ167:AK167"/>
    <mergeCell ref="AJ168:AK168"/>
    <mergeCell ref="AJ169:AK169"/>
    <mergeCell ref="AJ170:AK170"/>
    <mergeCell ref="AJ178:AK179"/>
    <mergeCell ref="AJ189:AK189"/>
    <mergeCell ref="AJ190:AK190"/>
    <mergeCell ref="AJ191:AK191"/>
    <mergeCell ref="AJ192:AK192"/>
    <mergeCell ref="AJ193:AK193"/>
    <mergeCell ref="AJ182:AK182"/>
    <mergeCell ref="AJ183:AK183"/>
    <mergeCell ref="AJ184:AK184"/>
    <mergeCell ref="AJ185:AK185"/>
    <mergeCell ref="AJ186:AK186"/>
    <mergeCell ref="AJ195:AK195"/>
    <mergeCell ref="AJ205:AK205"/>
    <mergeCell ref="AJ225:AK226"/>
    <mergeCell ref="AJ188:AK188"/>
    <mergeCell ref="AD183:AI183"/>
    <mergeCell ref="AJ163:AK163"/>
    <mergeCell ref="AD170:AI170"/>
    <mergeCell ref="AD197:AI197"/>
    <mergeCell ref="AD195:AI195"/>
    <mergeCell ref="AJ109:AK109"/>
    <mergeCell ref="AJ123:AK123"/>
    <mergeCell ref="AJ124:AK124"/>
    <mergeCell ref="AJ129:AK129"/>
    <mergeCell ref="AJ130:AK130"/>
    <mergeCell ref="AJ139:AK139"/>
    <mergeCell ref="AJ137:AK137"/>
    <mergeCell ref="AJ138:AK138"/>
    <mergeCell ref="AJ106:AK106"/>
    <mergeCell ref="AJ145:AK145"/>
    <mergeCell ref="AJ135:AK136"/>
    <mergeCell ref="AJ108:AK108"/>
    <mergeCell ref="AJ113:AK113"/>
    <mergeCell ref="AJ114:AK114"/>
    <mergeCell ref="AJ115:AK115"/>
    <mergeCell ref="AJ146:AK146"/>
    <mergeCell ref="AJ147:AK147"/>
    <mergeCell ref="AJ134:AK134"/>
    <mergeCell ref="AJ140:AK140"/>
    <mergeCell ref="AJ125:AK125"/>
    <mergeCell ref="AJ126:AK126"/>
    <mergeCell ref="AJ128:AK128"/>
    <mergeCell ref="AJ142:AK142"/>
    <mergeCell ref="AJ143:AK143"/>
    <mergeCell ref="AJ127:AK127"/>
    <mergeCell ref="AJ116:AK116"/>
    <mergeCell ref="AJ118:AK118"/>
    <mergeCell ref="AJ119:AK119"/>
    <mergeCell ref="AJ120:AK120"/>
    <mergeCell ref="AJ121:AK121"/>
    <mergeCell ref="AJ144:AK144"/>
    <mergeCell ref="AJ117:AK117"/>
    <mergeCell ref="AJ76:AK76"/>
    <mergeCell ref="AJ80:AK80"/>
    <mergeCell ref="AJ81:AK81"/>
    <mergeCell ref="AJ82:AK82"/>
    <mergeCell ref="AJ83:AK83"/>
    <mergeCell ref="AJ88:AK88"/>
    <mergeCell ref="AJ89:AK89"/>
    <mergeCell ref="AJ91:AK92"/>
    <mergeCell ref="AJ107:AK107"/>
    <mergeCell ref="AJ95:AK95"/>
    <mergeCell ref="AJ96:AK96"/>
    <mergeCell ref="AJ97:AK97"/>
    <mergeCell ref="AJ98:AK98"/>
    <mergeCell ref="AJ99:AK99"/>
    <mergeCell ref="AJ100:AK100"/>
    <mergeCell ref="AJ93:AK93"/>
    <mergeCell ref="AJ94:AK94"/>
    <mergeCell ref="AJ79:AK79"/>
    <mergeCell ref="AJ86:AK86"/>
    <mergeCell ref="AJ85:AK85"/>
    <mergeCell ref="AJ84:AK84"/>
    <mergeCell ref="AJ78:AK78"/>
    <mergeCell ref="AJ101:AK101"/>
    <mergeCell ref="AJ102:AK102"/>
    <mergeCell ref="AJ103:AK103"/>
    <mergeCell ref="AJ104:AK104"/>
    <mergeCell ref="AJ105:AK105"/>
    <mergeCell ref="AJ53:AK53"/>
    <mergeCell ref="AJ54:AK54"/>
    <mergeCell ref="AJ55:AK55"/>
    <mergeCell ref="AJ56:AK56"/>
    <mergeCell ref="AJ57:AK57"/>
    <mergeCell ref="AJ58:AK58"/>
    <mergeCell ref="AJ59:AK59"/>
    <mergeCell ref="AJ60:AK60"/>
    <mergeCell ref="AJ61:AK61"/>
    <mergeCell ref="AJ62:AK62"/>
    <mergeCell ref="AJ63:AK63"/>
    <mergeCell ref="AJ65:AK65"/>
    <mergeCell ref="AJ64:AK64"/>
    <mergeCell ref="AJ66:AK66"/>
    <mergeCell ref="AJ67:AK67"/>
    <mergeCell ref="AJ69:AK69"/>
    <mergeCell ref="AJ70:AK70"/>
    <mergeCell ref="AJ110:AK110"/>
    <mergeCell ref="AJ111:AK111"/>
    <mergeCell ref="AJ112:AK112"/>
    <mergeCell ref="AD1440:AI1440"/>
    <mergeCell ref="AD1441:AI1441"/>
    <mergeCell ref="AD1442:AI1442"/>
    <mergeCell ref="AD1443:AI1443"/>
    <mergeCell ref="AD1444:AI1444"/>
    <mergeCell ref="AD1445:AI1445"/>
    <mergeCell ref="AD1446:AI1446"/>
    <mergeCell ref="AD1447:AI1447"/>
    <mergeCell ref="AD1448:AI1448"/>
    <mergeCell ref="AD1449:AI1449"/>
    <mergeCell ref="AD1455:AI1455"/>
    <mergeCell ref="AD1456:AI1457"/>
    <mergeCell ref="AD1478:AI1479"/>
    <mergeCell ref="AD1482:AI1482"/>
    <mergeCell ref="AD1365:AI1365"/>
    <mergeCell ref="AD1366:AI1366"/>
    <mergeCell ref="AD1307:AI1307"/>
    <mergeCell ref="AD1178:AI1179"/>
    <mergeCell ref="AD1203:AI1204"/>
    <mergeCell ref="AD1207:AI1207"/>
    <mergeCell ref="AD1208:AI1208"/>
    <mergeCell ref="AD1219:AI1219"/>
    <mergeCell ref="AD1220:AI1220"/>
    <mergeCell ref="AD1215:AI1215"/>
    <mergeCell ref="AD1216:AI1216"/>
    <mergeCell ref="AD1209:AI1209"/>
    <mergeCell ref="AD1210:AI1210"/>
    <mergeCell ref="AD1211:AI1211"/>
    <mergeCell ref="AD1212:AI1212"/>
    <mergeCell ref="AD1483:AI1483"/>
    <mergeCell ref="C1480:AK1481"/>
    <mergeCell ref="X1483:AC1483"/>
    <mergeCell ref="C1447:D1447"/>
    <mergeCell ref="E1447:F1450"/>
    <mergeCell ref="G1447:W1447"/>
    <mergeCell ref="X1447:AC1447"/>
    <mergeCell ref="C1448:D1448"/>
    <mergeCell ref="G1448:I1448"/>
    <mergeCell ref="G1444:W1444"/>
    <mergeCell ref="X1444:AC1444"/>
    <mergeCell ref="C1445:D1445"/>
    <mergeCell ref="G1445:I1445"/>
    <mergeCell ref="J1445:W1445"/>
    <mergeCell ref="X1445:AC1445"/>
    <mergeCell ref="X1440:AC1440"/>
    <mergeCell ref="C1450:D1450"/>
    <mergeCell ref="G1450:I1450"/>
    <mergeCell ref="C1449:D1449"/>
    <mergeCell ref="G1449:I1449"/>
    <mergeCell ref="J1449:W1449"/>
    <mergeCell ref="X1449:AC1449"/>
    <mergeCell ref="G1446:I1446"/>
    <mergeCell ref="J1446:W1446"/>
    <mergeCell ref="X1446:AC1446"/>
    <mergeCell ref="X1443:AC1443"/>
    <mergeCell ref="X1441:AC1441"/>
    <mergeCell ref="C1441:D1441"/>
    <mergeCell ref="X1450:AC1450"/>
    <mergeCell ref="J1450:W1450"/>
    <mergeCell ref="J1448:W1448"/>
    <mergeCell ref="X1448:AC1448"/>
    <mergeCell ref="AD1133:AI1133"/>
    <mergeCell ref="X1211:AC1211"/>
    <mergeCell ref="G1213:W1213"/>
    <mergeCell ref="X1213:AC1213"/>
    <mergeCell ref="G1214:I1214"/>
    <mergeCell ref="J1214:W1214"/>
    <mergeCell ref="X1214:AC1214"/>
    <mergeCell ref="AD1225:AI1225"/>
    <mergeCell ref="X1260:AC1260"/>
    <mergeCell ref="G1216:I1216"/>
    <mergeCell ref="X1257:AC1257"/>
    <mergeCell ref="AD1140:AI1140"/>
    <mergeCell ref="X1208:AC1208"/>
    <mergeCell ref="G1209:I1209"/>
    <mergeCell ref="AD1214:AI1214"/>
    <mergeCell ref="AD1217:AI1217"/>
    <mergeCell ref="AD1253:AI1253"/>
    <mergeCell ref="AD1257:AI1257"/>
    <mergeCell ref="C1205:AK1206"/>
    <mergeCell ref="AJ1253:AK1253"/>
    <mergeCell ref="C1254:D1254"/>
    <mergeCell ref="G1254:I1254"/>
    <mergeCell ref="C1210:D1210"/>
    <mergeCell ref="G1210:I1210"/>
    <mergeCell ref="J1210:W1210"/>
    <mergeCell ref="X1210:AC1210"/>
    <mergeCell ref="J1216:W1216"/>
    <mergeCell ref="X1216:AC1216"/>
    <mergeCell ref="AD1254:AI1254"/>
    <mergeCell ref="AD1223:AI1223"/>
    <mergeCell ref="AD1226:AI1226"/>
    <mergeCell ref="C1213:D1213"/>
    <mergeCell ref="AJ961:AK962"/>
    <mergeCell ref="AJ954:AK954"/>
    <mergeCell ref="AJ958:AK958"/>
    <mergeCell ref="AJ949:AK949"/>
    <mergeCell ref="G953:W953"/>
    <mergeCell ref="G908:I908"/>
    <mergeCell ref="J908:W908"/>
    <mergeCell ref="AJ960:AK960"/>
    <mergeCell ref="J852:W852"/>
    <mergeCell ref="E854:F858"/>
    <mergeCell ref="AD869:AI869"/>
    <mergeCell ref="AD824:AI824"/>
    <mergeCell ref="X801:AC801"/>
    <mergeCell ref="X825:AC826"/>
    <mergeCell ref="G858:I858"/>
    <mergeCell ref="J858:W858"/>
    <mergeCell ref="G856:I856"/>
    <mergeCell ref="E841:F842"/>
    <mergeCell ref="C843:AK844"/>
    <mergeCell ref="AJ858:AK858"/>
    <mergeCell ref="AD858:AI858"/>
    <mergeCell ref="C856:D856"/>
    <mergeCell ref="G849:I849"/>
    <mergeCell ref="J848:W848"/>
    <mergeCell ref="J849:W849"/>
    <mergeCell ref="AJ862:AK862"/>
    <mergeCell ref="J862:W862"/>
    <mergeCell ref="G862:I862"/>
    <mergeCell ref="AD823:AI823"/>
    <mergeCell ref="AD821:AI821"/>
    <mergeCell ref="AJ819:AK819"/>
    <mergeCell ref="AD818:AI818"/>
    <mergeCell ref="J804:W804"/>
    <mergeCell ref="X803:AC803"/>
    <mergeCell ref="G803:I803"/>
    <mergeCell ref="J803:W803"/>
    <mergeCell ref="X804:AC804"/>
    <mergeCell ref="AD805:AI805"/>
    <mergeCell ref="AD801:AI801"/>
    <mergeCell ref="AD802:AI802"/>
    <mergeCell ref="G813:I813"/>
    <mergeCell ref="J813:W813"/>
    <mergeCell ref="G817:I817"/>
    <mergeCell ref="J817:W817"/>
    <mergeCell ref="AD806:AI806"/>
    <mergeCell ref="AD807:AI807"/>
    <mergeCell ref="G1354:I1354"/>
    <mergeCell ref="X1138:AC1138"/>
    <mergeCell ref="AD1130:AI1130"/>
    <mergeCell ref="AD1165:AI1165"/>
    <mergeCell ref="AD1123:AI1123"/>
    <mergeCell ref="AD1306:AI1306"/>
    <mergeCell ref="AD1320:AI1320"/>
    <mergeCell ref="AD1171:AI1171"/>
    <mergeCell ref="AD1138:AI1138"/>
    <mergeCell ref="AD1170:AI1170"/>
    <mergeCell ref="G1138:I1138"/>
    <mergeCell ref="G1157:H1158"/>
    <mergeCell ref="I1157:W1158"/>
    <mergeCell ref="X1157:AC1158"/>
    <mergeCell ref="G1123:I1123"/>
    <mergeCell ref="J1123:W1123"/>
    <mergeCell ref="AD1124:AI1124"/>
    <mergeCell ref="G1165:I1165"/>
    <mergeCell ref="AD822:AI822"/>
    <mergeCell ref="AD814:AI814"/>
    <mergeCell ref="X796:AC797"/>
    <mergeCell ref="G805:I805"/>
    <mergeCell ref="G819:I819"/>
    <mergeCell ref="J819:W819"/>
    <mergeCell ref="G812:I812"/>
    <mergeCell ref="J812:W812"/>
    <mergeCell ref="X812:AC812"/>
    <mergeCell ref="AD762:AI762"/>
    <mergeCell ref="C823:D823"/>
    <mergeCell ref="C824:D824"/>
    <mergeCell ref="C803:D803"/>
    <mergeCell ref="C726:D726"/>
    <mergeCell ref="G728:I728"/>
    <mergeCell ref="J805:W805"/>
    <mergeCell ref="X805:AC805"/>
    <mergeCell ref="C802:D802"/>
    <mergeCell ref="G802:I802"/>
    <mergeCell ref="J802:W802"/>
    <mergeCell ref="X802:AC802"/>
    <mergeCell ref="C813:D813"/>
    <mergeCell ref="C818:D818"/>
    <mergeCell ref="C819:D819"/>
    <mergeCell ref="C820:D820"/>
    <mergeCell ref="G820:W820"/>
    <mergeCell ref="X820:AC820"/>
    <mergeCell ref="C821:D821"/>
    <mergeCell ref="AD809:AI809"/>
    <mergeCell ref="AD803:AI803"/>
    <mergeCell ref="AD804:AI804"/>
    <mergeCell ref="G804:I804"/>
    <mergeCell ref="C728:D728"/>
    <mergeCell ref="G726:W726"/>
    <mergeCell ref="C757:D757"/>
    <mergeCell ref="C727:D727"/>
    <mergeCell ref="AD752:AI752"/>
    <mergeCell ref="AD726:AI726"/>
    <mergeCell ref="C766:D766"/>
    <mergeCell ref="AD756:AI756"/>
    <mergeCell ref="G725:I725"/>
    <mergeCell ref="G796:H797"/>
    <mergeCell ref="I796:W797"/>
    <mergeCell ref="AD777:AI777"/>
    <mergeCell ref="AD725:AI725"/>
    <mergeCell ref="X727:AC727"/>
    <mergeCell ref="X726:AC726"/>
    <mergeCell ref="X766:AC766"/>
    <mergeCell ref="AD728:AI728"/>
    <mergeCell ref="AD755:AI755"/>
    <mergeCell ref="AD748:AI749"/>
    <mergeCell ref="G768:I768"/>
    <mergeCell ref="J768:W768"/>
    <mergeCell ref="G769:I769"/>
    <mergeCell ref="J728:W728"/>
    <mergeCell ref="C778:D778"/>
    <mergeCell ref="C770:D770"/>
    <mergeCell ref="G770:I770"/>
    <mergeCell ref="J770:W770"/>
    <mergeCell ref="X770:AC770"/>
    <mergeCell ref="J778:W778"/>
    <mergeCell ref="AD796:AI797"/>
    <mergeCell ref="AD727:AI727"/>
    <mergeCell ref="G765:I765"/>
    <mergeCell ref="X659:AC659"/>
    <mergeCell ref="J524:W524"/>
    <mergeCell ref="X524:AC524"/>
    <mergeCell ref="C661:D661"/>
    <mergeCell ref="X576:AC576"/>
    <mergeCell ref="G441:W441"/>
    <mergeCell ref="X441:AC441"/>
    <mergeCell ref="J449:W449"/>
    <mergeCell ref="X438:AC438"/>
    <mergeCell ref="C439:D439"/>
    <mergeCell ref="G439:I439"/>
    <mergeCell ref="X628:AC628"/>
    <mergeCell ref="G654:H655"/>
    <mergeCell ref="E654:F655"/>
    <mergeCell ref="X624:AC624"/>
    <mergeCell ref="G585:I585"/>
    <mergeCell ref="G607:H608"/>
    <mergeCell ref="X575:AC575"/>
    <mergeCell ref="G576:I576"/>
    <mergeCell ref="C619:D619"/>
    <mergeCell ref="X583:AC583"/>
    <mergeCell ref="X580:AC580"/>
    <mergeCell ref="C616:D616"/>
    <mergeCell ref="X618:AC618"/>
    <mergeCell ref="C613:D613"/>
    <mergeCell ref="G524:I524"/>
    <mergeCell ref="G531:I531"/>
    <mergeCell ref="G443:I443"/>
    <mergeCell ref="C455:D455"/>
    <mergeCell ref="J532:W532"/>
    <mergeCell ref="X627:AC627"/>
    <mergeCell ref="C574:D574"/>
    <mergeCell ref="AD450:AI450"/>
    <mergeCell ref="G577:I577"/>
    <mergeCell ref="AD448:AI448"/>
    <mergeCell ref="X577:AC577"/>
    <mergeCell ref="X569:AC569"/>
    <mergeCell ref="X572:AC572"/>
    <mergeCell ref="X530:AC530"/>
    <mergeCell ref="J448:W448"/>
    <mergeCell ref="X533:AC533"/>
    <mergeCell ref="X448:AC448"/>
    <mergeCell ref="X458:AC458"/>
    <mergeCell ref="AJ525:AK525"/>
    <mergeCell ref="AJ526:AK526"/>
    <mergeCell ref="AD307:AI307"/>
    <mergeCell ref="AD316:AI316"/>
    <mergeCell ref="AJ316:AK316"/>
    <mergeCell ref="G454:I454"/>
    <mergeCell ref="AJ382:AK382"/>
    <mergeCell ref="AJ312:AK312"/>
    <mergeCell ref="AJ308:AK308"/>
    <mergeCell ref="AJ367:AK367"/>
    <mergeCell ref="AJ314:AK314"/>
    <mergeCell ref="AJ319:AK319"/>
    <mergeCell ref="AJ317:AK317"/>
    <mergeCell ref="AJ330:AK330"/>
    <mergeCell ref="AJ342:AK342"/>
    <mergeCell ref="AD310:AI310"/>
    <mergeCell ref="AJ310:AK310"/>
    <mergeCell ref="AD309:AI309"/>
    <mergeCell ref="G438:I438"/>
    <mergeCell ref="J438:W438"/>
    <mergeCell ref="AJ315:AK315"/>
    <mergeCell ref="AD367:AI367"/>
    <mergeCell ref="AJ313:AK313"/>
    <mergeCell ref="J439:W439"/>
    <mergeCell ref="X439:AC439"/>
    <mergeCell ref="J395:W395"/>
    <mergeCell ref="X662:AC662"/>
    <mergeCell ref="AD329:AI329"/>
    <mergeCell ref="AD337:AI337"/>
    <mergeCell ref="AD365:AI365"/>
    <mergeCell ref="AD341:AI341"/>
    <mergeCell ref="G520:I520"/>
    <mergeCell ref="J520:W520"/>
    <mergeCell ref="C535:W536"/>
    <mergeCell ref="X535:AC536"/>
    <mergeCell ref="X380:AC380"/>
    <mergeCell ref="X385:AC385"/>
    <mergeCell ref="X381:AC381"/>
    <mergeCell ref="J334:W334"/>
    <mergeCell ref="X334:AC334"/>
    <mergeCell ref="C333:D333"/>
    <mergeCell ref="G333:I333"/>
    <mergeCell ref="J333:W333"/>
    <mergeCell ref="AD331:AI331"/>
    <mergeCell ref="X389:AC389"/>
    <mergeCell ref="X388:AC388"/>
    <mergeCell ref="G363:W363"/>
    <mergeCell ref="G382:I382"/>
    <mergeCell ref="J382:W382"/>
    <mergeCell ref="X382:AC382"/>
    <mergeCell ref="C401:D401"/>
    <mergeCell ref="X395:AC395"/>
    <mergeCell ref="X393:AC393"/>
    <mergeCell ref="AJ156:AK156"/>
    <mergeCell ref="AJ157:AK157"/>
    <mergeCell ref="AJ158:AK158"/>
    <mergeCell ref="X159:AC159"/>
    <mergeCell ref="AJ165:AK165"/>
    <mergeCell ref="G401:I401"/>
    <mergeCell ref="C397:D397"/>
    <mergeCell ref="X518:AC518"/>
    <mergeCell ref="AD532:AI532"/>
    <mergeCell ref="AD533:AI533"/>
    <mergeCell ref="G395:I395"/>
    <mergeCell ref="X203:AC203"/>
    <mergeCell ref="AD205:AI205"/>
    <mergeCell ref="AD204:AI204"/>
    <mergeCell ref="AJ295:AK295"/>
    <mergeCell ref="AJ376:AK377"/>
    <mergeCell ref="AJ380:AK380"/>
    <mergeCell ref="G301:H302"/>
    <mergeCell ref="I301:W302"/>
    <mergeCell ref="X301:AC302"/>
    <mergeCell ref="X329:AC329"/>
    <mergeCell ref="C337:D337"/>
    <mergeCell ref="E337:F339"/>
    <mergeCell ref="G337:W337"/>
    <mergeCell ref="X337:AC337"/>
    <mergeCell ref="J339:W339"/>
    <mergeCell ref="X339:AC339"/>
    <mergeCell ref="C314:D314"/>
    <mergeCell ref="X310:AC310"/>
    <mergeCell ref="J330:W330"/>
    <mergeCell ref="X330:AC330"/>
    <mergeCell ref="G307:I307"/>
    <mergeCell ref="AJ384:AK384"/>
    <mergeCell ref="AD235:AI235"/>
    <mergeCell ref="AD206:AI207"/>
    <mergeCell ref="AD225:AI226"/>
    <mergeCell ref="AD229:AI229"/>
    <mergeCell ref="AD230:AI230"/>
    <mergeCell ref="AD189:AI189"/>
    <mergeCell ref="AD190:AI190"/>
    <mergeCell ref="AD191:AI191"/>
    <mergeCell ref="AD192:AI192"/>
    <mergeCell ref="AD193:AI193"/>
    <mergeCell ref="AD203:AI203"/>
    <mergeCell ref="AD200:AI200"/>
    <mergeCell ref="AD202:AI202"/>
    <mergeCell ref="AD276:AI277"/>
    <mergeCell ref="AD236:AI236"/>
    <mergeCell ref="AD237:AI237"/>
    <mergeCell ref="AD238:AI238"/>
    <mergeCell ref="AD240:AI240"/>
    <mergeCell ref="AD241:AI241"/>
    <mergeCell ref="C227:AK228"/>
    <mergeCell ref="C230:D230"/>
    <mergeCell ref="G230:I230"/>
    <mergeCell ref="AD194:AI194"/>
    <mergeCell ref="AD198:AI198"/>
    <mergeCell ref="X305:AC305"/>
    <mergeCell ref="C318:D318"/>
    <mergeCell ref="G318:I318"/>
    <mergeCell ref="G317:I317"/>
    <mergeCell ref="C338:D338"/>
    <mergeCell ref="AJ344:AK344"/>
    <mergeCell ref="AJ343:AK343"/>
    <mergeCell ref="X122:AC122"/>
    <mergeCell ref="D130:F130"/>
    <mergeCell ref="G130:W130"/>
    <mergeCell ref="AD201:AI201"/>
    <mergeCell ref="AD199:AI199"/>
    <mergeCell ref="AD185:AI185"/>
    <mergeCell ref="AD186:AI186"/>
    <mergeCell ref="AD184:AI184"/>
    <mergeCell ref="X137:AC137"/>
    <mergeCell ref="AD196:AI196"/>
    <mergeCell ref="AD188:AI188"/>
    <mergeCell ref="AD187:AI187"/>
    <mergeCell ref="AD165:AI165"/>
    <mergeCell ref="AD137:AI137"/>
    <mergeCell ref="AD138:AI138"/>
    <mergeCell ref="X138:AC138"/>
    <mergeCell ref="X194:AC194"/>
    <mergeCell ref="AD167:AI167"/>
    <mergeCell ref="AD168:AI168"/>
    <mergeCell ref="AD169:AI169"/>
    <mergeCell ref="AD178:AI179"/>
    <mergeCell ref="C180:AK181"/>
    <mergeCell ref="D168:F168"/>
    <mergeCell ref="G168:W168"/>
    <mergeCell ref="D167:F167"/>
    <mergeCell ref="AJ187:AK187"/>
    <mergeCell ref="AJ154:AK154"/>
    <mergeCell ref="AJ155:AK155"/>
    <mergeCell ref="AJ159:AK159"/>
    <mergeCell ref="AJ160:AK160"/>
    <mergeCell ref="AD160:AI160"/>
    <mergeCell ref="AJ152:AK152"/>
    <mergeCell ref="AJ153:AK153"/>
    <mergeCell ref="AD147:AI147"/>
    <mergeCell ref="AD148:AI148"/>
    <mergeCell ref="AD144:AI144"/>
    <mergeCell ref="AD143:AI143"/>
    <mergeCell ref="AD121:AI121"/>
    <mergeCell ref="AD123:AI123"/>
    <mergeCell ref="D141:F141"/>
    <mergeCell ref="D146:F146"/>
    <mergeCell ref="G146:W146"/>
    <mergeCell ref="G167:W167"/>
    <mergeCell ref="G138:W138"/>
    <mergeCell ref="G135:W136"/>
    <mergeCell ref="X128:AC128"/>
    <mergeCell ref="D127:F127"/>
    <mergeCell ref="X139:AC139"/>
    <mergeCell ref="D159:F159"/>
    <mergeCell ref="D161:F161"/>
    <mergeCell ref="G161:W161"/>
    <mergeCell ref="X161:AC161"/>
    <mergeCell ref="AD161:AI161"/>
    <mergeCell ref="G127:W127"/>
    <mergeCell ref="G129:W129"/>
    <mergeCell ref="X129:AC129"/>
    <mergeCell ref="X127:AC127"/>
    <mergeCell ref="AD163:AI163"/>
    <mergeCell ref="AD158:AI158"/>
    <mergeCell ref="AD159:AI159"/>
    <mergeCell ref="X154:AC154"/>
    <mergeCell ref="G165:W165"/>
    <mergeCell ref="D139:F139"/>
    <mergeCell ref="D142:F142"/>
    <mergeCell ref="AD60:AI60"/>
    <mergeCell ref="AD63:AI63"/>
    <mergeCell ref="AD64:AI64"/>
    <mergeCell ref="AD79:AI79"/>
    <mergeCell ref="AD113:AI113"/>
    <mergeCell ref="AD89:AI89"/>
    <mergeCell ref="AD91:AI92"/>
    <mergeCell ref="AJ161:AK161"/>
    <mergeCell ref="AJ164:AK164"/>
    <mergeCell ref="AJ149:AK149"/>
    <mergeCell ref="AJ150:AK150"/>
    <mergeCell ref="AD117:AI117"/>
    <mergeCell ref="AD118:AI118"/>
    <mergeCell ref="G126:W126"/>
    <mergeCell ref="X126:AC126"/>
    <mergeCell ref="G109:W109"/>
    <mergeCell ref="X109:AC109"/>
    <mergeCell ref="X100:AC100"/>
    <mergeCell ref="X149:AC149"/>
    <mergeCell ref="X150:AC150"/>
    <mergeCell ref="G144:W144"/>
    <mergeCell ref="X144:AC144"/>
    <mergeCell ref="X130:AC130"/>
    <mergeCell ref="AD156:AI156"/>
    <mergeCell ref="AD145:AI145"/>
    <mergeCell ref="AD135:AI136"/>
    <mergeCell ref="AD146:AI146"/>
    <mergeCell ref="AD116:AI116"/>
    <mergeCell ref="AD114:AI114"/>
    <mergeCell ref="AD115:AI115"/>
    <mergeCell ref="AJ122:AK122"/>
    <mergeCell ref="AJ151:AK151"/>
    <mergeCell ref="AD182:AI182"/>
    <mergeCell ref="X178:AC179"/>
    <mergeCell ref="AD129:AI129"/>
    <mergeCell ref="AD130:AI130"/>
    <mergeCell ref="AD164:AI164"/>
    <mergeCell ref="AD166:AI166"/>
    <mergeCell ref="AD139:AI139"/>
    <mergeCell ref="AD142:AI142"/>
    <mergeCell ref="AD127:AI127"/>
    <mergeCell ref="AD140:AI140"/>
    <mergeCell ref="X182:AC182"/>
    <mergeCell ref="AD124:AI124"/>
    <mergeCell ref="AD125:AI125"/>
    <mergeCell ref="AD53:AI53"/>
    <mergeCell ref="AD54:AI54"/>
    <mergeCell ref="AD55:AI55"/>
    <mergeCell ref="AD76:AI76"/>
    <mergeCell ref="AD61:AI61"/>
    <mergeCell ref="AD62:AI62"/>
    <mergeCell ref="AD72:AI72"/>
    <mergeCell ref="AD70:AI70"/>
    <mergeCell ref="AD69:AI69"/>
    <mergeCell ref="AD94:AI94"/>
    <mergeCell ref="AD95:AI95"/>
    <mergeCell ref="AD108:AI108"/>
    <mergeCell ref="AD109:AI109"/>
    <mergeCell ref="AD83:AI83"/>
    <mergeCell ref="AD88:AI88"/>
    <mergeCell ref="AD84:AI84"/>
    <mergeCell ref="AD96:AI96"/>
    <mergeCell ref="AD97:AI97"/>
    <mergeCell ref="AD58:AI58"/>
    <mergeCell ref="AD56:AI56"/>
    <mergeCell ref="AD57:AI57"/>
    <mergeCell ref="AD107:AI107"/>
    <mergeCell ref="AD66:AI66"/>
    <mergeCell ref="AD67:AI67"/>
    <mergeCell ref="AD65:AI65"/>
    <mergeCell ref="AD80:AI80"/>
    <mergeCell ref="AD99:AI99"/>
    <mergeCell ref="AD100:AI100"/>
    <mergeCell ref="AD101:AI101"/>
    <mergeCell ref="AD93:AI93"/>
    <mergeCell ref="AD110:AI110"/>
    <mergeCell ref="X94:AC94"/>
    <mergeCell ref="X65:AC65"/>
    <mergeCell ref="X110:AC110"/>
    <mergeCell ref="AD122:AI122"/>
    <mergeCell ref="AD105:AI105"/>
    <mergeCell ref="AD106:AI106"/>
    <mergeCell ref="AD75:AI75"/>
    <mergeCell ref="AD81:AI81"/>
    <mergeCell ref="AD82:AI82"/>
    <mergeCell ref="AD98:AI98"/>
    <mergeCell ref="X113:AC113"/>
    <mergeCell ref="AD111:AI111"/>
    <mergeCell ref="AD112:AI112"/>
    <mergeCell ref="X120:AC120"/>
    <mergeCell ref="X115:AC115"/>
    <mergeCell ref="X116:AC116"/>
    <mergeCell ref="X121:AC121"/>
    <mergeCell ref="X119:AC119"/>
    <mergeCell ref="X118:AC118"/>
    <mergeCell ref="AD59:AI59"/>
    <mergeCell ref="AD73:AI73"/>
    <mergeCell ref="AD74:AI74"/>
    <mergeCell ref="A91:C92"/>
    <mergeCell ref="D91:F92"/>
    <mergeCell ref="AD104:AI104"/>
    <mergeCell ref="AD102:AI102"/>
    <mergeCell ref="D89:W89"/>
    <mergeCell ref="X89:AC89"/>
    <mergeCell ref="D82:F82"/>
    <mergeCell ref="G82:W82"/>
    <mergeCell ref="A100:C104"/>
    <mergeCell ref="A111:C120"/>
    <mergeCell ref="G112:W112"/>
    <mergeCell ref="X112:AC112"/>
    <mergeCell ref="D113:F113"/>
    <mergeCell ref="G91:W92"/>
    <mergeCell ref="X91:AC92"/>
    <mergeCell ref="D120:F120"/>
    <mergeCell ref="D114:F114"/>
    <mergeCell ref="G114:W114"/>
    <mergeCell ref="D116:F116"/>
    <mergeCell ref="D117:F117"/>
    <mergeCell ref="G117:W117"/>
    <mergeCell ref="AD103:AI103"/>
    <mergeCell ref="X108:AC108"/>
    <mergeCell ref="AD119:AI119"/>
    <mergeCell ref="G116:W116"/>
    <mergeCell ref="G88:W88"/>
    <mergeCell ref="A94:C99"/>
    <mergeCell ref="AD120:AI120"/>
    <mergeCell ref="G113:W113"/>
    <mergeCell ref="G120:W120"/>
    <mergeCell ref="X96:AC96"/>
    <mergeCell ref="D97:F97"/>
    <mergeCell ref="D112:F112"/>
    <mergeCell ref="X97:AC97"/>
    <mergeCell ref="A80:C80"/>
    <mergeCell ref="D80:F80"/>
    <mergeCell ref="G80:W80"/>
    <mergeCell ref="X80:AC80"/>
    <mergeCell ref="G97:W97"/>
    <mergeCell ref="AD126:AI126"/>
    <mergeCell ref="AD128:AI128"/>
    <mergeCell ref="AD157:AI157"/>
    <mergeCell ref="AD151:AI151"/>
    <mergeCell ref="AD153:AI153"/>
    <mergeCell ref="AD154:AI154"/>
    <mergeCell ref="AD155:AI155"/>
    <mergeCell ref="AD149:AI149"/>
    <mergeCell ref="AD150:AI150"/>
    <mergeCell ref="D123:F123"/>
    <mergeCell ref="G123:W123"/>
    <mergeCell ref="X123:AC123"/>
    <mergeCell ref="X135:AC136"/>
    <mergeCell ref="G121:W121"/>
    <mergeCell ref="G151:W151"/>
    <mergeCell ref="X151:AC151"/>
    <mergeCell ref="D143:F143"/>
    <mergeCell ref="G143:W143"/>
    <mergeCell ref="D149:F149"/>
    <mergeCell ref="G150:W150"/>
    <mergeCell ref="D151:F151"/>
    <mergeCell ref="D148:F148"/>
    <mergeCell ref="G122:W122"/>
    <mergeCell ref="A311:B312"/>
    <mergeCell ref="C311:D311"/>
    <mergeCell ref="E311:F312"/>
    <mergeCell ref="G311:W311"/>
    <mergeCell ref="X311:AC311"/>
    <mergeCell ref="X88:AC88"/>
    <mergeCell ref="A89:C89"/>
    <mergeCell ref="X82:AC82"/>
    <mergeCell ref="D83:F83"/>
    <mergeCell ref="G83:W83"/>
    <mergeCell ref="X114:AC114"/>
    <mergeCell ref="G103:W103"/>
    <mergeCell ref="X103:AC103"/>
    <mergeCell ref="D104:F104"/>
    <mergeCell ref="G104:W104"/>
    <mergeCell ref="X104:AC104"/>
    <mergeCell ref="A81:C81"/>
    <mergeCell ref="D81:F81"/>
    <mergeCell ref="G81:W81"/>
    <mergeCell ref="D95:F95"/>
    <mergeCell ref="G95:W95"/>
    <mergeCell ref="G108:W108"/>
    <mergeCell ref="D94:F94"/>
    <mergeCell ref="G94:W94"/>
    <mergeCell ref="D93:F93"/>
    <mergeCell ref="G93:W93"/>
    <mergeCell ref="X93:AC93"/>
    <mergeCell ref="D98:F98"/>
    <mergeCell ref="G98:W98"/>
    <mergeCell ref="X98:AC98"/>
    <mergeCell ref="D99:F99"/>
    <mergeCell ref="G99:W99"/>
    <mergeCell ref="G53:W53"/>
    <mergeCell ref="X69:AC69"/>
    <mergeCell ref="G78:W78"/>
    <mergeCell ref="X83:AC83"/>
    <mergeCell ref="D111:F111"/>
    <mergeCell ref="G111:W111"/>
    <mergeCell ref="X111:AC111"/>
    <mergeCell ref="X76:AC76"/>
    <mergeCell ref="D106:F106"/>
    <mergeCell ref="G106:W106"/>
    <mergeCell ref="X106:AC106"/>
    <mergeCell ref="D78:F78"/>
    <mergeCell ref="G76:W76"/>
    <mergeCell ref="X66:AC66"/>
    <mergeCell ref="D64:F64"/>
    <mergeCell ref="G64:W64"/>
    <mergeCell ref="D53:F53"/>
    <mergeCell ref="X64:AC64"/>
    <mergeCell ref="D63:F63"/>
    <mergeCell ref="D87:F87"/>
    <mergeCell ref="G87:W87"/>
    <mergeCell ref="X87:AC87"/>
    <mergeCell ref="D103:F103"/>
    <mergeCell ref="D100:F100"/>
    <mergeCell ref="G100:W100"/>
    <mergeCell ref="D110:F110"/>
    <mergeCell ref="G110:W110"/>
    <mergeCell ref="G65:W65"/>
    <mergeCell ref="X78:AC78"/>
    <mergeCell ref="D75:F75"/>
    <mergeCell ref="X99:AC99"/>
    <mergeCell ref="X95:AC95"/>
    <mergeCell ref="G139:W139"/>
    <mergeCell ref="G156:W156"/>
    <mergeCell ref="X156:AC156"/>
    <mergeCell ref="G55:W55"/>
    <mergeCell ref="X55:AC55"/>
    <mergeCell ref="X61:AC61"/>
    <mergeCell ref="G62:W62"/>
    <mergeCell ref="X62:AC62"/>
    <mergeCell ref="D66:F66"/>
    <mergeCell ref="G66:W66"/>
    <mergeCell ref="A69:C74"/>
    <mergeCell ref="A126:C128"/>
    <mergeCell ref="A121:C125"/>
    <mergeCell ref="D124:F124"/>
    <mergeCell ref="G124:W124"/>
    <mergeCell ref="X124:AC124"/>
    <mergeCell ref="D145:F145"/>
    <mergeCell ref="G145:W145"/>
    <mergeCell ref="X145:AC145"/>
    <mergeCell ref="A139:C145"/>
    <mergeCell ref="D96:F96"/>
    <mergeCell ref="D101:F101"/>
    <mergeCell ref="G101:W101"/>
    <mergeCell ref="D85:F85"/>
    <mergeCell ref="X117:AC117"/>
    <mergeCell ref="D118:F118"/>
    <mergeCell ref="G118:W118"/>
    <mergeCell ref="X105:AC105"/>
    <mergeCell ref="X81:AC81"/>
    <mergeCell ref="D88:F88"/>
    <mergeCell ref="A93:C93"/>
    <mergeCell ref="G96:W96"/>
    <mergeCell ref="A188:B190"/>
    <mergeCell ref="C184:D184"/>
    <mergeCell ref="X170:AC170"/>
    <mergeCell ref="X160:AC160"/>
    <mergeCell ref="G147:W147"/>
    <mergeCell ref="X147:AC147"/>
    <mergeCell ref="D121:F121"/>
    <mergeCell ref="D128:F128"/>
    <mergeCell ref="G128:W128"/>
    <mergeCell ref="X248:AC248"/>
    <mergeCell ref="J285:W285"/>
    <mergeCell ref="J282:W282"/>
    <mergeCell ref="X206:AC207"/>
    <mergeCell ref="D156:F156"/>
    <mergeCell ref="D160:F160"/>
    <mergeCell ref="G160:W160"/>
    <mergeCell ref="G149:W149"/>
    <mergeCell ref="D147:F147"/>
    <mergeCell ref="D140:F140"/>
    <mergeCell ref="G140:W140"/>
    <mergeCell ref="X140:AC140"/>
    <mergeCell ref="X142:AC142"/>
    <mergeCell ref="X143:AC143"/>
    <mergeCell ref="X146:AC146"/>
    <mergeCell ref="G142:W142"/>
    <mergeCell ref="D129:F129"/>
    <mergeCell ref="D144:F144"/>
    <mergeCell ref="C225:D226"/>
    <mergeCell ref="E245:F246"/>
    <mergeCell ref="X165:AC165"/>
    <mergeCell ref="D166:F166"/>
    <mergeCell ref="D165:F165"/>
    <mergeCell ref="G148:W148"/>
    <mergeCell ref="X148:AC148"/>
    <mergeCell ref="D150:F150"/>
    <mergeCell ref="D155:F155"/>
    <mergeCell ref="G155:W155"/>
    <mergeCell ref="X155:AC155"/>
    <mergeCell ref="A153:C156"/>
    <mergeCell ref="D153:F153"/>
    <mergeCell ref="G153:W153"/>
    <mergeCell ref="X153:AC153"/>
    <mergeCell ref="D154:F154"/>
    <mergeCell ref="A164:C166"/>
    <mergeCell ref="D164:F164"/>
    <mergeCell ref="G164:W164"/>
    <mergeCell ref="X164:AC164"/>
    <mergeCell ref="X183:AC183"/>
    <mergeCell ref="J183:W183"/>
    <mergeCell ref="A146:C152"/>
    <mergeCell ref="D152:F152"/>
    <mergeCell ref="G152:W152"/>
    <mergeCell ref="X152:AC152"/>
    <mergeCell ref="G154:W154"/>
    <mergeCell ref="X166:AC166"/>
    <mergeCell ref="X167:AC167"/>
    <mergeCell ref="G162:W162"/>
    <mergeCell ref="X184:AC184"/>
    <mergeCell ref="X187:AC187"/>
    <mergeCell ref="C187:D187"/>
    <mergeCell ref="G187:I187"/>
    <mergeCell ref="J187:W187"/>
    <mergeCell ref="G185:I185"/>
    <mergeCell ref="J185:W185"/>
    <mergeCell ref="G186:I186"/>
    <mergeCell ref="G159:W159"/>
    <mergeCell ref="A157:C161"/>
    <mergeCell ref="D157:F157"/>
    <mergeCell ref="G157:W157"/>
    <mergeCell ref="X157:AC157"/>
    <mergeCell ref="D158:F158"/>
    <mergeCell ref="G158:W158"/>
    <mergeCell ref="A180:B181"/>
    <mergeCell ref="D169:F169"/>
    <mergeCell ref="G169:W169"/>
    <mergeCell ref="X158:AC158"/>
    <mergeCell ref="X168:AC168"/>
    <mergeCell ref="C178:D179"/>
    <mergeCell ref="E178:F179"/>
    <mergeCell ref="X169:AC169"/>
    <mergeCell ref="A170:C170"/>
    <mergeCell ref="D170:W170"/>
    <mergeCell ref="D162:F162"/>
    <mergeCell ref="J186:W186"/>
    <mergeCell ref="C186:D186"/>
    <mergeCell ref="G184:I184"/>
    <mergeCell ref="X185:AC185"/>
    <mergeCell ref="C194:D194"/>
    <mergeCell ref="E194:F199"/>
    <mergeCell ref="G194:W194"/>
    <mergeCell ref="G195:I195"/>
    <mergeCell ref="G196:I196"/>
    <mergeCell ref="X195:AC195"/>
    <mergeCell ref="J195:W195"/>
    <mergeCell ref="C195:D195"/>
    <mergeCell ref="C196:D196"/>
    <mergeCell ref="C192:D192"/>
    <mergeCell ref="G192:I192"/>
    <mergeCell ref="J192:W192"/>
    <mergeCell ref="X192:AC192"/>
    <mergeCell ref="J196:W196"/>
    <mergeCell ref="X198:AC198"/>
    <mergeCell ref="C198:D198"/>
    <mergeCell ref="G199:I199"/>
    <mergeCell ref="J199:W199"/>
    <mergeCell ref="X188:AC188"/>
    <mergeCell ref="G166:W166"/>
    <mergeCell ref="X189:AC189"/>
    <mergeCell ref="C190:D190"/>
    <mergeCell ref="X186:AC186"/>
    <mergeCell ref="G204:I204"/>
    <mergeCell ref="J204:W204"/>
    <mergeCell ref="G200:W200"/>
    <mergeCell ref="X204:AC204"/>
    <mergeCell ref="E203:F204"/>
    <mergeCell ref="C201:D201"/>
    <mergeCell ref="G201:I201"/>
    <mergeCell ref="J201:W201"/>
    <mergeCell ref="X201:AC201"/>
    <mergeCell ref="C197:D197"/>
    <mergeCell ref="G197:I197"/>
    <mergeCell ref="J197:W197"/>
    <mergeCell ref="X196:AC196"/>
    <mergeCell ref="X197:AC197"/>
    <mergeCell ref="X199:AC199"/>
    <mergeCell ref="C199:D199"/>
    <mergeCell ref="G203:W203"/>
    <mergeCell ref="G202:I202"/>
    <mergeCell ref="G190:I190"/>
    <mergeCell ref="J190:W190"/>
    <mergeCell ref="X190:AC190"/>
    <mergeCell ref="G193:I193"/>
    <mergeCell ref="J193:W193"/>
    <mergeCell ref="C202:D202"/>
    <mergeCell ref="G198:I198"/>
    <mergeCell ref="J198:W198"/>
    <mergeCell ref="X193:AC193"/>
    <mergeCell ref="X232:AC232"/>
    <mergeCell ref="G229:W229"/>
    <mergeCell ref="X229:AC229"/>
    <mergeCell ref="C231:D231"/>
    <mergeCell ref="G231:I231"/>
    <mergeCell ref="J231:W231"/>
    <mergeCell ref="AJ233:AK233"/>
    <mergeCell ref="A235:B236"/>
    <mergeCell ref="C235:D235"/>
    <mergeCell ref="E235:F236"/>
    <mergeCell ref="G235:W235"/>
    <mergeCell ref="J234:W234"/>
    <mergeCell ref="X235:AC235"/>
    <mergeCell ref="A237:B239"/>
    <mergeCell ref="C237:D237"/>
    <mergeCell ref="E237:F239"/>
    <mergeCell ref="G237:W237"/>
    <mergeCell ref="C238:D238"/>
    <mergeCell ref="G238:I238"/>
    <mergeCell ref="C239:D239"/>
    <mergeCell ref="J238:W238"/>
    <mergeCell ref="X234:AC234"/>
    <mergeCell ref="X238:AC238"/>
    <mergeCell ref="C229:D229"/>
    <mergeCell ref="E229:F234"/>
    <mergeCell ref="A229:B234"/>
    <mergeCell ref="C236:D236"/>
    <mergeCell ref="C233:D233"/>
    <mergeCell ref="G233:I233"/>
    <mergeCell ref="J233:W233"/>
    <mergeCell ref="X233:AC233"/>
    <mergeCell ref="X231:AC231"/>
    <mergeCell ref="X241:AC241"/>
    <mergeCell ref="C244:D244"/>
    <mergeCell ref="X249:AC250"/>
    <mergeCell ref="C281:D281"/>
    <mergeCell ref="G280:W280"/>
    <mergeCell ref="C245:D245"/>
    <mergeCell ref="G245:W245"/>
    <mergeCell ref="X245:AC245"/>
    <mergeCell ref="AD245:AI245"/>
    <mergeCell ref="C246:D246"/>
    <mergeCell ref="G246:I246"/>
    <mergeCell ref="J246:W246"/>
    <mergeCell ref="X246:AC246"/>
    <mergeCell ref="AD246:AI246"/>
    <mergeCell ref="AD248:AI248"/>
    <mergeCell ref="AD247:AI247"/>
    <mergeCell ref="AD280:AI280"/>
    <mergeCell ref="C243:D243"/>
    <mergeCell ref="G243:I243"/>
    <mergeCell ref="X247:AC247"/>
    <mergeCell ref="C249:W250"/>
    <mergeCell ref="X242:AC242"/>
    <mergeCell ref="X280:AC280"/>
    <mergeCell ref="X244:AC244"/>
    <mergeCell ref="X243:AC243"/>
    <mergeCell ref="AD243:AI243"/>
    <mergeCell ref="AD281:AI281"/>
    <mergeCell ref="AD249:AI250"/>
    <mergeCell ref="G276:H277"/>
    <mergeCell ref="J281:W281"/>
    <mergeCell ref="AD244:AI244"/>
    <mergeCell ref="E280:F285"/>
    <mergeCell ref="X239:AC239"/>
    <mergeCell ref="A278:B279"/>
    <mergeCell ref="A249:B250"/>
    <mergeCell ref="A276:B277"/>
    <mergeCell ref="C241:D241"/>
    <mergeCell ref="X276:AC277"/>
    <mergeCell ref="J248:W248"/>
    <mergeCell ref="C242:D242"/>
    <mergeCell ref="C276:D277"/>
    <mergeCell ref="E276:F277"/>
    <mergeCell ref="A247:B248"/>
    <mergeCell ref="J309:W309"/>
    <mergeCell ref="X309:AC309"/>
    <mergeCell ref="C283:D283"/>
    <mergeCell ref="C282:D282"/>
    <mergeCell ref="X282:AC282"/>
    <mergeCell ref="G282:I282"/>
    <mergeCell ref="A296:B297"/>
    <mergeCell ref="A301:B302"/>
    <mergeCell ref="X290:AC290"/>
    <mergeCell ref="X293:AC293"/>
    <mergeCell ref="X295:AC295"/>
    <mergeCell ref="G292:I292"/>
    <mergeCell ref="X287:AC287"/>
    <mergeCell ref="X291:AC291"/>
    <mergeCell ref="J292:W292"/>
    <mergeCell ref="X292:AC292"/>
    <mergeCell ref="C309:D309"/>
    <mergeCell ref="G309:I309"/>
    <mergeCell ref="X284:AC284"/>
    <mergeCell ref="G281:I281"/>
    <mergeCell ref="X281:AC281"/>
    <mergeCell ref="A303:B304"/>
    <mergeCell ref="A313:B315"/>
    <mergeCell ref="C313:D313"/>
    <mergeCell ref="E313:F315"/>
    <mergeCell ref="G313:W313"/>
    <mergeCell ref="X313:AC313"/>
    <mergeCell ref="A327:B328"/>
    <mergeCell ref="C327:AK328"/>
    <mergeCell ref="A329:B334"/>
    <mergeCell ref="C329:D329"/>
    <mergeCell ref="E329:F334"/>
    <mergeCell ref="G329:W329"/>
    <mergeCell ref="J318:W318"/>
    <mergeCell ref="X318:AC318"/>
    <mergeCell ref="AD318:AI318"/>
    <mergeCell ref="X314:AC314"/>
    <mergeCell ref="G330:I330"/>
    <mergeCell ref="AD333:AI333"/>
    <mergeCell ref="C315:D315"/>
    <mergeCell ref="A316:B319"/>
    <mergeCell ref="E316:F319"/>
    <mergeCell ref="G316:W316"/>
    <mergeCell ref="X316:AC316"/>
    <mergeCell ref="AD334:AI334"/>
    <mergeCell ref="AJ334:AK334"/>
    <mergeCell ref="G331:I331"/>
    <mergeCell ref="J331:W331"/>
    <mergeCell ref="X331:AC331"/>
    <mergeCell ref="C308:D308"/>
    <mergeCell ref="G308:I308"/>
    <mergeCell ref="J308:W308"/>
    <mergeCell ref="X308:AC308"/>
    <mergeCell ref="A398:B399"/>
    <mergeCell ref="C398:D398"/>
    <mergeCell ref="E398:F399"/>
    <mergeCell ref="G398:W398"/>
    <mergeCell ref="C399:D399"/>
    <mergeCell ref="X344:AC344"/>
    <mergeCell ref="E305:F310"/>
    <mergeCell ref="G305:W305"/>
    <mergeCell ref="G306:I306"/>
    <mergeCell ref="X363:AC363"/>
    <mergeCell ref="E355:F360"/>
    <mergeCell ref="C344:D344"/>
    <mergeCell ref="G344:I344"/>
    <mergeCell ref="X319:AC319"/>
    <mergeCell ref="C385:D385"/>
    <mergeCell ref="G385:I385"/>
    <mergeCell ref="C381:D381"/>
    <mergeCell ref="G381:I381"/>
    <mergeCell ref="J381:W381"/>
    <mergeCell ref="C384:D384"/>
    <mergeCell ref="G383:I383"/>
    <mergeCell ref="G355:W355"/>
    <mergeCell ref="X355:AC355"/>
    <mergeCell ref="E363:F365"/>
    <mergeCell ref="G393:I393"/>
    <mergeCell ref="A347:B348"/>
    <mergeCell ref="C358:D358"/>
    <mergeCell ref="X398:AC398"/>
    <mergeCell ref="C346:D346"/>
    <mergeCell ref="G390:I390"/>
    <mergeCell ref="J390:W390"/>
    <mergeCell ref="X392:AC392"/>
    <mergeCell ref="A403:B404"/>
    <mergeCell ref="X400:AC400"/>
    <mergeCell ref="C431:D431"/>
    <mergeCell ref="X430:AC430"/>
    <mergeCell ref="X423:AC424"/>
    <mergeCell ref="J432:W432"/>
    <mergeCell ref="X432:AC432"/>
    <mergeCell ref="J401:W401"/>
    <mergeCell ref="X401:AC401"/>
    <mergeCell ref="C402:D402"/>
    <mergeCell ref="A400:B402"/>
    <mergeCell ref="A389:B391"/>
    <mergeCell ref="C389:D389"/>
    <mergeCell ref="G389:W389"/>
    <mergeCell ref="J391:W391"/>
    <mergeCell ref="X391:AC391"/>
    <mergeCell ref="E427:F432"/>
    <mergeCell ref="G427:W427"/>
    <mergeCell ref="X427:AC427"/>
    <mergeCell ref="C428:D428"/>
    <mergeCell ref="G428:I428"/>
    <mergeCell ref="C432:D432"/>
    <mergeCell ref="G432:I432"/>
    <mergeCell ref="A423:B424"/>
    <mergeCell ref="C423:D424"/>
    <mergeCell ref="E423:F424"/>
    <mergeCell ref="G423:H424"/>
    <mergeCell ref="I423:W424"/>
    <mergeCell ref="C393:D393"/>
    <mergeCell ref="C394:D394"/>
    <mergeCell ref="A392:B397"/>
    <mergeCell ref="X396:AC396"/>
    <mergeCell ref="A437:B440"/>
    <mergeCell ref="C437:D437"/>
    <mergeCell ref="A425:B426"/>
    <mergeCell ref="A427:B432"/>
    <mergeCell ref="C427:D427"/>
    <mergeCell ref="A453:B455"/>
    <mergeCell ref="C454:D454"/>
    <mergeCell ref="C453:D453"/>
    <mergeCell ref="G453:W453"/>
    <mergeCell ref="X453:AC453"/>
    <mergeCell ref="X449:AC449"/>
    <mergeCell ref="J454:W454"/>
    <mergeCell ref="C445:D445"/>
    <mergeCell ref="G445:I445"/>
    <mergeCell ref="J445:W445"/>
    <mergeCell ref="C452:D452"/>
    <mergeCell ref="G452:I452"/>
    <mergeCell ref="J452:W452"/>
    <mergeCell ref="C446:D446"/>
    <mergeCell ref="G446:I446"/>
    <mergeCell ref="J446:W446"/>
    <mergeCell ref="J440:W440"/>
    <mergeCell ref="X440:AC440"/>
    <mergeCell ref="C440:D440"/>
    <mergeCell ref="G440:I440"/>
    <mergeCell ref="A433:B436"/>
    <mergeCell ref="C433:D433"/>
    <mergeCell ref="E433:F436"/>
    <mergeCell ref="G433:W433"/>
    <mergeCell ref="X433:AC433"/>
    <mergeCell ref="A447:B449"/>
    <mergeCell ref="C447:D447"/>
    <mergeCell ref="C451:D451"/>
    <mergeCell ref="G451:I451"/>
    <mergeCell ref="J451:W451"/>
    <mergeCell ref="X451:AC451"/>
    <mergeCell ref="A441:B446"/>
    <mergeCell ref="A467:B468"/>
    <mergeCell ref="C467:D468"/>
    <mergeCell ref="E467:F468"/>
    <mergeCell ref="G467:H468"/>
    <mergeCell ref="I467:W468"/>
    <mergeCell ref="E441:F446"/>
    <mergeCell ref="X445:AC445"/>
    <mergeCell ref="X446:AC446"/>
    <mergeCell ref="C444:D444"/>
    <mergeCell ref="G444:I444"/>
    <mergeCell ref="J444:W444"/>
    <mergeCell ref="C443:D443"/>
    <mergeCell ref="G442:I442"/>
    <mergeCell ref="J442:W442"/>
    <mergeCell ref="X442:AC442"/>
    <mergeCell ref="X443:AC443"/>
    <mergeCell ref="A450:B452"/>
    <mergeCell ref="E450:F452"/>
    <mergeCell ref="G455:I455"/>
    <mergeCell ref="J455:W455"/>
    <mergeCell ref="X455:AC455"/>
    <mergeCell ref="G457:I457"/>
    <mergeCell ref="X457:AC457"/>
    <mergeCell ref="A477:B478"/>
    <mergeCell ref="C477:W478"/>
    <mergeCell ref="A456:B459"/>
    <mergeCell ref="J458:W458"/>
    <mergeCell ref="G458:I458"/>
    <mergeCell ref="A460:B464"/>
    <mergeCell ref="C460:D460"/>
    <mergeCell ref="C461:D461"/>
    <mergeCell ref="G462:I462"/>
    <mergeCell ref="J462:W462"/>
    <mergeCell ref="J463:W463"/>
    <mergeCell ref="C462:D462"/>
    <mergeCell ref="C458:D458"/>
    <mergeCell ref="J464:W464"/>
    <mergeCell ref="C459:D459"/>
    <mergeCell ref="G464:I464"/>
    <mergeCell ref="C463:D463"/>
    <mergeCell ref="C456:D456"/>
    <mergeCell ref="C457:D457"/>
    <mergeCell ref="J459:W459"/>
    <mergeCell ref="J461:W461"/>
    <mergeCell ref="G459:I459"/>
    <mergeCell ref="E460:F464"/>
    <mergeCell ref="G460:W460"/>
    <mergeCell ref="E456:F459"/>
    <mergeCell ref="C469:D469"/>
    <mergeCell ref="C470:D470"/>
    <mergeCell ref="C472:D472"/>
    <mergeCell ref="J457:W457"/>
    <mergeCell ref="J476:W476"/>
    <mergeCell ref="G469:W469"/>
    <mergeCell ref="A523:B524"/>
    <mergeCell ref="C523:D523"/>
    <mergeCell ref="E523:F524"/>
    <mergeCell ref="G523:W523"/>
    <mergeCell ref="X523:AC523"/>
    <mergeCell ref="A469:B473"/>
    <mergeCell ref="J475:W475"/>
    <mergeCell ref="X475:AC475"/>
    <mergeCell ref="J470:W470"/>
    <mergeCell ref="X470:AC470"/>
    <mergeCell ref="C471:D471"/>
    <mergeCell ref="G471:I471"/>
    <mergeCell ref="X473:AC473"/>
    <mergeCell ref="G473:I473"/>
    <mergeCell ref="C473:D473"/>
    <mergeCell ref="X477:AC478"/>
    <mergeCell ref="C513:D514"/>
    <mergeCell ref="X513:AC514"/>
    <mergeCell ref="C474:D474"/>
    <mergeCell ref="I513:W514"/>
    <mergeCell ref="A517:B522"/>
    <mergeCell ref="J473:W473"/>
    <mergeCell ref="A474:B476"/>
    <mergeCell ref="E474:F476"/>
    <mergeCell ref="G474:W474"/>
    <mergeCell ref="C476:D476"/>
    <mergeCell ref="E513:F514"/>
    <mergeCell ref="A515:B516"/>
    <mergeCell ref="G476:I476"/>
    <mergeCell ref="J471:W471"/>
    <mergeCell ref="X471:AC471"/>
    <mergeCell ref="E469:F473"/>
    <mergeCell ref="A513:B514"/>
    <mergeCell ref="E585:F585"/>
    <mergeCell ref="J585:W585"/>
    <mergeCell ref="E584:F584"/>
    <mergeCell ref="X519:AC519"/>
    <mergeCell ref="X520:AC520"/>
    <mergeCell ref="A565:B566"/>
    <mergeCell ref="A567:B572"/>
    <mergeCell ref="C567:D567"/>
    <mergeCell ref="E567:F572"/>
    <mergeCell ref="G567:W567"/>
    <mergeCell ref="X567:AC567"/>
    <mergeCell ref="C568:D568"/>
    <mergeCell ref="X571:AC571"/>
    <mergeCell ref="X529:AC529"/>
    <mergeCell ref="E525:F527"/>
    <mergeCell ref="G525:W525"/>
    <mergeCell ref="X525:AC525"/>
    <mergeCell ref="A525:B527"/>
    <mergeCell ref="C525:D525"/>
    <mergeCell ref="G527:I527"/>
    <mergeCell ref="X522:AC522"/>
    <mergeCell ref="X517:AC517"/>
    <mergeCell ref="A528:B532"/>
    <mergeCell ref="A533:B534"/>
    <mergeCell ref="C533:D533"/>
    <mergeCell ref="A535:B536"/>
    <mergeCell ref="G570:I570"/>
    <mergeCell ref="J570:W570"/>
    <mergeCell ref="C519:D519"/>
    <mergeCell ref="G519:I519"/>
    <mergeCell ref="X521:AC521"/>
    <mergeCell ref="X665:AC665"/>
    <mergeCell ref="X677:AC677"/>
    <mergeCell ref="G666:I666"/>
    <mergeCell ref="C675:D675"/>
    <mergeCell ref="G675:I675"/>
    <mergeCell ref="J675:W675"/>
    <mergeCell ref="X673:AC673"/>
    <mergeCell ref="E664:F666"/>
    <mergeCell ref="C672:D672"/>
    <mergeCell ref="C676:D676"/>
    <mergeCell ref="C666:D666"/>
    <mergeCell ref="C669:D669"/>
    <mergeCell ref="C665:D665"/>
    <mergeCell ref="C664:D664"/>
    <mergeCell ref="G673:I673"/>
    <mergeCell ref="X674:AC674"/>
    <mergeCell ref="E683:F684"/>
    <mergeCell ref="C680:D680"/>
    <mergeCell ref="C668:D668"/>
    <mergeCell ref="G668:I668"/>
    <mergeCell ref="G669:I669"/>
    <mergeCell ref="J669:W669"/>
    <mergeCell ref="X669:AC669"/>
    <mergeCell ref="G670:I670"/>
    <mergeCell ref="C684:D684"/>
    <mergeCell ref="E677:F678"/>
    <mergeCell ref="J678:W678"/>
    <mergeCell ref="X675:AC675"/>
    <mergeCell ref="J666:W666"/>
    <mergeCell ref="C671:D671"/>
    <mergeCell ref="G671:I671"/>
    <mergeCell ref="C670:D670"/>
    <mergeCell ref="AD665:AI665"/>
    <mergeCell ref="AD666:AI666"/>
    <mergeCell ref="AD669:AI669"/>
    <mergeCell ref="AD670:AI670"/>
    <mergeCell ref="X664:AC664"/>
    <mergeCell ref="X663:AC663"/>
    <mergeCell ref="C667:D667"/>
    <mergeCell ref="E667:F671"/>
    <mergeCell ref="AJ664:AK664"/>
    <mergeCell ref="E575:F577"/>
    <mergeCell ref="A578:B581"/>
    <mergeCell ref="E578:F581"/>
    <mergeCell ref="AJ659:AK659"/>
    <mergeCell ref="AJ676:AK676"/>
    <mergeCell ref="AJ679:AK679"/>
    <mergeCell ref="A702:B703"/>
    <mergeCell ref="C575:D575"/>
    <mergeCell ref="X611:AC611"/>
    <mergeCell ref="X679:AC679"/>
    <mergeCell ref="I654:W655"/>
    <mergeCell ref="C660:D660"/>
    <mergeCell ref="AD581:AI581"/>
    <mergeCell ref="AD583:AI583"/>
    <mergeCell ref="AD582:AI582"/>
    <mergeCell ref="AD580:AI580"/>
    <mergeCell ref="C626:D626"/>
    <mergeCell ref="C625:D625"/>
    <mergeCell ref="E658:F663"/>
    <mergeCell ref="AD632:AI632"/>
    <mergeCell ref="X654:AC655"/>
    <mergeCell ref="G663:I663"/>
    <mergeCell ref="C682:D682"/>
    <mergeCell ref="A563:B564"/>
    <mergeCell ref="C563:D564"/>
    <mergeCell ref="E563:F564"/>
    <mergeCell ref="G563:H564"/>
    <mergeCell ref="I563:W564"/>
    <mergeCell ref="A575:B577"/>
    <mergeCell ref="C583:D583"/>
    <mergeCell ref="E582:F583"/>
    <mergeCell ref="X582:AC582"/>
    <mergeCell ref="X587:AC587"/>
    <mergeCell ref="X584:AC584"/>
    <mergeCell ref="C584:D584"/>
    <mergeCell ref="AD578:AI578"/>
    <mergeCell ref="AD579:AI579"/>
    <mergeCell ref="X574:AC574"/>
    <mergeCell ref="J579:W579"/>
    <mergeCell ref="G587:I587"/>
    <mergeCell ref="AD586:AI586"/>
    <mergeCell ref="AD568:AI568"/>
    <mergeCell ref="AD569:AI569"/>
    <mergeCell ref="AD570:AI570"/>
    <mergeCell ref="A584:B585"/>
    <mergeCell ref="C565:AK566"/>
    <mergeCell ref="AD567:AI567"/>
    <mergeCell ref="X563:AC564"/>
    <mergeCell ref="X578:AC578"/>
    <mergeCell ref="C586:D586"/>
    <mergeCell ref="C577:D577"/>
    <mergeCell ref="J576:W576"/>
    <mergeCell ref="G584:W584"/>
    <mergeCell ref="A586:B587"/>
    <mergeCell ref="AJ584:AK584"/>
    <mergeCell ref="J663:W663"/>
    <mergeCell ref="C663:D663"/>
    <mergeCell ref="J660:W660"/>
    <mergeCell ref="C658:D658"/>
    <mergeCell ref="X633:AC634"/>
    <mergeCell ref="J628:W628"/>
    <mergeCell ref="G583:I583"/>
    <mergeCell ref="G582:W582"/>
    <mergeCell ref="J583:W583"/>
    <mergeCell ref="E679:F682"/>
    <mergeCell ref="G679:W679"/>
    <mergeCell ref="C704:D704"/>
    <mergeCell ref="J711:W711"/>
    <mergeCell ref="C707:D707"/>
    <mergeCell ref="E704:F709"/>
    <mergeCell ref="X711:AC711"/>
    <mergeCell ref="X704:AC704"/>
    <mergeCell ref="C705:D705"/>
    <mergeCell ref="G711:I711"/>
    <mergeCell ref="J659:W659"/>
    <mergeCell ref="G659:I659"/>
    <mergeCell ref="C654:D655"/>
    <mergeCell ref="C627:D627"/>
    <mergeCell ref="C620:D620"/>
    <mergeCell ref="I607:W608"/>
    <mergeCell ref="G586:W586"/>
    <mergeCell ref="J616:W616"/>
    <mergeCell ref="C618:D618"/>
    <mergeCell ref="J618:W618"/>
    <mergeCell ref="X588:AC589"/>
    <mergeCell ref="X586:AC586"/>
    <mergeCell ref="X668:AC668"/>
    <mergeCell ref="AJ681:AK681"/>
    <mergeCell ref="G715:I715"/>
    <mergeCell ref="J715:W715"/>
    <mergeCell ref="C685:W686"/>
    <mergeCell ref="X685:AC686"/>
    <mergeCell ref="A700:B701"/>
    <mergeCell ref="C700:D701"/>
    <mergeCell ref="E700:F701"/>
    <mergeCell ref="G700:H701"/>
    <mergeCell ref="I700:W701"/>
    <mergeCell ref="X700:AC701"/>
    <mergeCell ref="G704:W704"/>
    <mergeCell ref="G681:I681"/>
    <mergeCell ref="J681:W681"/>
    <mergeCell ref="C683:D683"/>
    <mergeCell ref="X683:AC683"/>
    <mergeCell ref="A683:B684"/>
    <mergeCell ref="G705:I705"/>
    <mergeCell ref="J705:W705"/>
    <mergeCell ref="A685:B686"/>
    <mergeCell ref="A710:B712"/>
    <mergeCell ref="C710:D710"/>
    <mergeCell ref="A704:B709"/>
    <mergeCell ref="C706:D706"/>
    <mergeCell ref="G706:I706"/>
    <mergeCell ref="X710:AC710"/>
    <mergeCell ref="C712:D712"/>
    <mergeCell ref="X707:AC707"/>
    <mergeCell ref="X709:AC709"/>
    <mergeCell ref="J706:W706"/>
    <mergeCell ref="C714:D714"/>
    <mergeCell ref="J708:W708"/>
    <mergeCell ref="AD673:AI673"/>
    <mergeCell ref="AD674:AI674"/>
    <mergeCell ref="X676:AC676"/>
    <mergeCell ref="G667:W667"/>
    <mergeCell ref="X667:AC667"/>
    <mergeCell ref="J671:W671"/>
    <mergeCell ref="X716:AC716"/>
    <mergeCell ref="G713:W713"/>
    <mergeCell ref="X713:AC713"/>
    <mergeCell ref="X706:AC706"/>
    <mergeCell ref="J717:W717"/>
    <mergeCell ref="G714:I714"/>
    <mergeCell ref="AD709:AI709"/>
    <mergeCell ref="A713:B717"/>
    <mergeCell ref="C713:D713"/>
    <mergeCell ref="AD704:AI704"/>
    <mergeCell ref="J712:W712"/>
    <mergeCell ref="C708:D708"/>
    <mergeCell ref="G708:I708"/>
    <mergeCell ref="J670:W670"/>
    <mergeCell ref="X671:AC671"/>
    <mergeCell ref="X708:AC708"/>
    <mergeCell ref="E713:F717"/>
    <mergeCell ref="C717:D717"/>
    <mergeCell ref="G717:I717"/>
    <mergeCell ref="G712:I712"/>
    <mergeCell ref="X717:AC717"/>
    <mergeCell ref="X714:AC714"/>
    <mergeCell ref="C715:D715"/>
    <mergeCell ref="X715:AC715"/>
    <mergeCell ref="AD675:AI675"/>
    <mergeCell ref="J668:W668"/>
    <mergeCell ref="A667:B671"/>
    <mergeCell ref="A672:B676"/>
    <mergeCell ref="A677:B678"/>
    <mergeCell ref="A664:B666"/>
    <mergeCell ref="AD680:AI680"/>
    <mergeCell ref="G682:I682"/>
    <mergeCell ref="J682:W682"/>
    <mergeCell ref="X682:AC682"/>
    <mergeCell ref="A679:B682"/>
    <mergeCell ref="G684:I684"/>
    <mergeCell ref="J684:W684"/>
    <mergeCell ref="X684:AC684"/>
    <mergeCell ref="AD684:AI684"/>
    <mergeCell ref="C679:D679"/>
    <mergeCell ref="AJ665:AK665"/>
    <mergeCell ref="AJ666:AK666"/>
    <mergeCell ref="AJ667:AK667"/>
    <mergeCell ref="AJ668:AK668"/>
    <mergeCell ref="AJ677:AK677"/>
    <mergeCell ref="AJ672:AK672"/>
    <mergeCell ref="C674:D674"/>
    <mergeCell ref="E672:F676"/>
    <mergeCell ref="X672:AC672"/>
    <mergeCell ref="G672:W672"/>
    <mergeCell ref="X678:AC678"/>
    <mergeCell ref="C678:D678"/>
    <mergeCell ref="G678:I678"/>
    <mergeCell ref="AD678:AI678"/>
    <mergeCell ref="AD671:AI671"/>
    <mergeCell ref="AD672:AI672"/>
    <mergeCell ref="C673:D673"/>
    <mergeCell ref="J673:W673"/>
    <mergeCell ref="J722:W722"/>
    <mergeCell ref="X722:AC722"/>
    <mergeCell ref="J721:W721"/>
    <mergeCell ref="X721:AC721"/>
    <mergeCell ref="A718:B722"/>
    <mergeCell ref="C718:D718"/>
    <mergeCell ref="E718:F722"/>
    <mergeCell ref="G718:W718"/>
    <mergeCell ref="X718:AC718"/>
    <mergeCell ref="C719:D719"/>
    <mergeCell ref="X719:AC719"/>
    <mergeCell ref="J719:W719"/>
    <mergeCell ref="G720:I720"/>
    <mergeCell ref="J720:W720"/>
    <mergeCell ref="G719:I719"/>
    <mergeCell ref="A723:B725"/>
    <mergeCell ref="X724:AC724"/>
    <mergeCell ref="G722:I722"/>
    <mergeCell ref="E723:F725"/>
    <mergeCell ref="G724:I724"/>
    <mergeCell ref="J724:W724"/>
    <mergeCell ref="A750:B751"/>
    <mergeCell ref="A752:B757"/>
    <mergeCell ref="C752:D752"/>
    <mergeCell ref="E752:F757"/>
    <mergeCell ref="G752:W752"/>
    <mergeCell ref="E748:F749"/>
    <mergeCell ref="G748:H749"/>
    <mergeCell ref="I748:W749"/>
    <mergeCell ref="J756:W756"/>
    <mergeCell ref="G753:I753"/>
    <mergeCell ref="A729:B730"/>
    <mergeCell ref="C729:W730"/>
    <mergeCell ref="X729:AC730"/>
    <mergeCell ref="A748:B749"/>
    <mergeCell ref="C748:D749"/>
    <mergeCell ref="X748:AC749"/>
    <mergeCell ref="G757:I757"/>
    <mergeCell ref="J757:W757"/>
    <mergeCell ref="X757:AC757"/>
    <mergeCell ref="X753:AC753"/>
    <mergeCell ref="C754:D754"/>
    <mergeCell ref="G754:I754"/>
    <mergeCell ref="G756:I756"/>
    <mergeCell ref="C756:D756"/>
    <mergeCell ref="C753:D753"/>
    <mergeCell ref="J753:W753"/>
    <mergeCell ref="G755:I755"/>
    <mergeCell ref="X752:AC752"/>
    <mergeCell ref="A758:B760"/>
    <mergeCell ref="C758:D758"/>
    <mergeCell ref="E758:F760"/>
    <mergeCell ref="G758:W758"/>
    <mergeCell ref="J754:W754"/>
    <mergeCell ref="X754:AC754"/>
    <mergeCell ref="C755:D755"/>
    <mergeCell ref="J755:W755"/>
    <mergeCell ref="X755:AC755"/>
    <mergeCell ref="X758:AC758"/>
    <mergeCell ref="C759:D759"/>
    <mergeCell ref="G759:I759"/>
    <mergeCell ref="J759:W759"/>
    <mergeCell ref="X759:AC759"/>
    <mergeCell ref="C760:D760"/>
    <mergeCell ref="G760:I760"/>
    <mergeCell ref="J760:W760"/>
    <mergeCell ref="X760:AC760"/>
    <mergeCell ref="A761:B766"/>
    <mergeCell ref="C761:D761"/>
    <mergeCell ref="E761:F766"/>
    <mergeCell ref="G761:W761"/>
    <mergeCell ref="X761:AC761"/>
    <mergeCell ref="C762:D762"/>
    <mergeCell ref="G762:I762"/>
    <mergeCell ref="X763:AC763"/>
    <mergeCell ref="J762:W762"/>
    <mergeCell ref="X762:AC762"/>
    <mergeCell ref="C763:D763"/>
    <mergeCell ref="A767:B773"/>
    <mergeCell ref="C767:D767"/>
    <mergeCell ref="E767:F773"/>
    <mergeCell ref="G767:W767"/>
    <mergeCell ref="C773:D773"/>
    <mergeCell ref="G773:I773"/>
    <mergeCell ref="X773:AC773"/>
    <mergeCell ref="J773:W773"/>
    <mergeCell ref="X765:AC765"/>
    <mergeCell ref="X769:AC769"/>
    <mergeCell ref="J769:W769"/>
    <mergeCell ref="C764:D764"/>
    <mergeCell ref="G764:I764"/>
    <mergeCell ref="J764:W764"/>
    <mergeCell ref="X764:AC764"/>
    <mergeCell ref="X767:AC767"/>
    <mergeCell ref="C768:D768"/>
    <mergeCell ref="G766:I766"/>
    <mergeCell ref="X768:AC768"/>
    <mergeCell ref="J765:W765"/>
    <mergeCell ref="J766:W766"/>
    <mergeCell ref="A774:B776"/>
    <mergeCell ref="C774:D774"/>
    <mergeCell ref="E774:F776"/>
    <mergeCell ref="G774:W774"/>
    <mergeCell ref="X774:AC774"/>
    <mergeCell ref="C775:D775"/>
    <mergeCell ref="G775:I775"/>
    <mergeCell ref="J775:W775"/>
    <mergeCell ref="X775:AC775"/>
    <mergeCell ref="C776:D776"/>
    <mergeCell ref="X771:AC771"/>
    <mergeCell ref="G772:I772"/>
    <mergeCell ref="J771:W771"/>
    <mergeCell ref="X778:AC778"/>
    <mergeCell ref="A777:B779"/>
    <mergeCell ref="C777:D777"/>
    <mergeCell ref="E777:F779"/>
    <mergeCell ref="G777:W777"/>
    <mergeCell ref="X777:AC777"/>
    <mergeCell ref="J772:W772"/>
    <mergeCell ref="X772:AC772"/>
    <mergeCell ref="J776:W776"/>
    <mergeCell ref="X776:AC776"/>
    <mergeCell ref="C771:D771"/>
    <mergeCell ref="C772:D772"/>
    <mergeCell ref="J779:W779"/>
    <mergeCell ref="X779:AC779"/>
    <mergeCell ref="G776:I776"/>
    <mergeCell ref="G771:I771"/>
    <mergeCell ref="A806:B807"/>
    <mergeCell ref="C806:D806"/>
    <mergeCell ref="E806:F807"/>
    <mergeCell ref="G806:W806"/>
    <mergeCell ref="X806:AC806"/>
    <mergeCell ref="C807:D807"/>
    <mergeCell ref="G807:I807"/>
    <mergeCell ref="J807:W807"/>
    <mergeCell ref="X807:AC807"/>
    <mergeCell ref="X810:AC810"/>
    <mergeCell ref="C809:D809"/>
    <mergeCell ref="G809:I809"/>
    <mergeCell ref="J809:W809"/>
    <mergeCell ref="C779:D779"/>
    <mergeCell ref="G779:I779"/>
    <mergeCell ref="G778:I778"/>
    <mergeCell ref="A798:B799"/>
    <mergeCell ref="A800:B805"/>
    <mergeCell ref="C800:D800"/>
    <mergeCell ref="E800:F805"/>
    <mergeCell ref="G800:W800"/>
    <mergeCell ref="X800:AC800"/>
    <mergeCell ref="C801:D801"/>
    <mergeCell ref="G801:I801"/>
    <mergeCell ref="J801:W801"/>
    <mergeCell ref="C804:D804"/>
    <mergeCell ref="A780:B781"/>
    <mergeCell ref="C780:W781"/>
    <mergeCell ref="X780:AC781"/>
    <mergeCell ref="A796:B797"/>
    <mergeCell ref="C796:D797"/>
    <mergeCell ref="E796:F797"/>
    <mergeCell ref="A841:B842"/>
    <mergeCell ref="C841:D842"/>
    <mergeCell ref="J824:W824"/>
    <mergeCell ref="G841:H842"/>
    <mergeCell ref="I841:W842"/>
    <mergeCell ref="X841:AC842"/>
    <mergeCell ref="A808:B810"/>
    <mergeCell ref="C808:D808"/>
    <mergeCell ref="E808:F810"/>
    <mergeCell ref="G808:W808"/>
    <mergeCell ref="X808:AC808"/>
    <mergeCell ref="C810:D810"/>
    <mergeCell ref="G810:I810"/>
    <mergeCell ref="J810:W810"/>
    <mergeCell ref="J823:W823"/>
    <mergeCell ref="J822:W822"/>
    <mergeCell ref="X822:AC822"/>
    <mergeCell ref="X819:AC819"/>
    <mergeCell ref="G816:W816"/>
    <mergeCell ref="X816:AC816"/>
    <mergeCell ref="E816:F817"/>
    <mergeCell ref="E818:F819"/>
    <mergeCell ref="C816:D816"/>
    <mergeCell ref="G823:I823"/>
    <mergeCell ref="A816:B817"/>
    <mergeCell ref="G815:I815"/>
    <mergeCell ref="J815:W815"/>
    <mergeCell ref="X809:AC809"/>
    <mergeCell ref="G822:I822"/>
    <mergeCell ref="X813:AC813"/>
    <mergeCell ref="X817:AC817"/>
    <mergeCell ref="A820:B824"/>
    <mergeCell ref="G814:I814"/>
    <mergeCell ref="J814:W814"/>
    <mergeCell ref="X814:AC814"/>
    <mergeCell ref="X818:AC818"/>
    <mergeCell ref="G818:W818"/>
    <mergeCell ref="C857:D857"/>
    <mergeCell ref="G850:I850"/>
    <mergeCell ref="J850:W850"/>
    <mergeCell ref="X850:AC850"/>
    <mergeCell ref="X846:AC846"/>
    <mergeCell ref="C847:D847"/>
    <mergeCell ref="G847:I847"/>
    <mergeCell ref="J847:W847"/>
    <mergeCell ref="X847:AC847"/>
    <mergeCell ref="C848:D848"/>
    <mergeCell ref="X851:AC851"/>
    <mergeCell ref="C825:W826"/>
    <mergeCell ref="C845:D845"/>
    <mergeCell ref="C854:D854"/>
    <mergeCell ref="G854:W854"/>
    <mergeCell ref="C852:D852"/>
    <mergeCell ref="G852:I852"/>
    <mergeCell ref="C855:D855"/>
    <mergeCell ref="G855:I855"/>
    <mergeCell ref="J855:W855"/>
    <mergeCell ref="G821:I821"/>
    <mergeCell ref="G857:I857"/>
    <mergeCell ref="J857:W857"/>
    <mergeCell ref="X852:AC852"/>
    <mergeCell ref="J856:W856"/>
    <mergeCell ref="X856:AC856"/>
    <mergeCell ref="G845:W845"/>
    <mergeCell ref="C850:D850"/>
    <mergeCell ref="G848:I848"/>
    <mergeCell ref="C853:D853"/>
    <mergeCell ref="G853:I853"/>
    <mergeCell ref="J853:W853"/>
    <mergeCell ref="C864:D864"/>
    <mergeCell ref="G864:I864"/>
    <mergeCell ref="A859:B864"/>
    <mergeCell ref="X859:AC859"/>
    <mergeCell ref="A870:B872"/>
    <mergeCell ref="C870:D870"/>
    <mergeCell ref="E870:F872"/>
    <mergeCell ref="G870:W870"/>
    <mergeCell ref="X870:AC870"/>
    <mergeCell ref="G872:I872"/>
    <mergeCell ref="J872:W872"/>
    <mergeCell ref="C865:D865"/>
    <mergeCell ref="C867:D867"/>
    <mergeCell ref="J868:W868"/>
    <mergeCell ref="A867:B869"/>
    <mergeCell ref="C872:D872"/>
    <mergeCell ref="G859:W859"/>
    <mergeCell ref="C862:D862"/>
    <mergeCell ref="E867:F868"/>
    <mergeCell ref="X860:AC860"/>
    <mergeCell ref="G860:I860"/>
    <mergeCell ref="J861:W861"/>
    <mergeCell ref="C860:D860"/>
    <mergeCell ref="X858:AC858"/>
    <mergeCell ref="G869:I869"/>
    <mergeCell ref="J869:W869"/>
    <mergeCell ref="X869:AC869"/>
    <mergeCell ref="C859:D859"/>
    <mergeCell ref="A888:B889"/>
    <mergeCell ref="A890:B895"/>
    <mergeCell ref="C890:D890"/>
    <mergeCell ref="E890:F895"/>
    <mergeCell ref="G890:W890"/>
    <mergeCell ref="X890:AC890"/>
    <mergeCell ref="C891:D891"/>
    <mergeCell ref="G891:I891"/>
    <mergeCell ref="A873:B874"/>
    <mergeCell ref="C873:W874"/>
    <mergeCell ref="X873:AC874"/>
    <mergeCell ref="A886:B887"/>
    <mergeCell ref="C886:D887"/>
    <mergeCell ref="E886:F887"/>
    <mergeCell ref="G886:H887"/>
    <mergeCell ref="I886:W887"/>
    <mergeCell ref="X886:AC887"/>
    <mergeCell ref="J893:W893"/>
    <mergeCell ref="X893:AC893"/>
    <mergeCell ref="G895:I895"/>
    <mergeCell ref="J895:W895"/>
    <mergeCell ref="X892:AC892"/>
    <mergeCell ref="X894:AC894"/>
    <mergeCell ref="C871:D871"/>
    <mergeCell ref="C895:D895"/>
    <mergeCell ref="X891:AC891"/>
    <mergeCell ref="C892:D892"/>
    <mergeCell ref="A865:B866"/>
    <mergeCell ref="A899:B902"/>
    <mergeCell ref="C899:D899"/>
    <mergeCell ref="E899:F902"/>
    <mergeCell ref="C902:D902"/>
    <mergeCell ref="G902:I902"/>
    <mergeCell ref="J902:W902"/>
    <mergeCell ref="X902:AC902"/>
    <mergeCell ref="C900:D900"/>
    <mergeCell ref="G900:I900"/>
    <mergeCell ref="C894:D894"/>
    <mergeCell ref="G894:I894"/>
    <mergeCell ref="J894:W894"/>
    <mergeCell ref="G899:W899"/>
    <mergeCell ref="X899:AC899"/>
    <mergeCell ref="A896:B898"/>
    <mergeCell ref="C896:D896"/>
    <mergeCell ref="E896:F898"/>
    <mergeCell ref="X897:AC897"/>
    <mergeCell ref="C898:D898"/>
    <mergeCell ref="X895:AC895"/>
    <mergeCell ref="C893:D893"/>
    <mergeCell ref="G893:I893"/>
    <mergeCell ref="J900:W900"/>
    <mergeCell ref="J891:W891"/>
    <mergeCell ref="X900:AC900"/>
    <mergeCell ref="C868:D868"/>
    <mergeCell ref="E869:F869"/>
    <mergeCell ref="A933:B934"/>
    <mergeCell ref="A909:B912"/>
    <mergeCell ref="A935:B940"/>
    <mergeCell ref="C935:D935"/>
    <mergeCell ref="E935:F940"/>
    <mergeCell ref="G935:W935"/>
    <mergeCell ref="X935:AC935"/>
    <mergeCell ref="X912:AC912"/>
    <mergeCell ref="X940:AC940"/>
    <mergeCell ref="J939:W939"/>
    <mergeCell ref="X936:AC936"/>
    <mergeCell ref="E913:F914"/>
    <mergeCell ref="G913:W913"/>
    <mergeCell ref="X913:AC913"/>
    <mergeCell ref="E909:F912"/>
    <mergeCell ref="C912:D912"/>
    <mergeCell ref="C909:D909"/>
    <mergeCell ref="C940:D940"/>
    <mergeCell ref="J936:W936"/>
    <mergeCell ref="C911:D911"/>
    <mergeCell ref="A955:B956"/>
    <mergeCell ref="C955:D955"/>
    <mergeCell ref="E955:F956"/>
    <mergeCell ref="G955:W955"/>
    <mergeCell ref="C943:D943"/>
    <mergeCell ref="X942:AC942"/>
    <mergeCell ref="X944:AC944"/>
    <mergeCell ref="A915:B916"/>
    <mergeCell ref="C915:W916"/>
    <mergeCell ref="X915:AC916"/>
    <mergeCell ref="A931:B932"/>
    <mergeCell ref="C931:D932"/>
    <mergeCell ref="E931:F932"/>
    <mergeCell ref="I931:W932"/>
    <mergeCell ref="C910:D910"/>
    <mergeCell ref="G910:I910"/>
    <mergeCell ref="J910:W910"/>
    <mergeCell ref="X911:AC911"/>
    <mergeCell ref="G941:W941"/>
    <mergeCell ref="C942:D942"/>
    <mergeCell ref="X939:AC939"/>
    <mergeCell ref="X931:AC932"/>
    <mergeCell ref="C939:D939"/>
    <mergeCell ref="A913:B914"/>
    <mergeCell ref="C938:D938"/>
    <mergeCell ref="G938:I938"/>
    <mergeCell ref="J938:W938"/>
    <mergeCell ref="X938:AC938"/>
    <mergeCell ref="G943:I943"/>
    <mergeCell ref="J943:W943"/>
    <mergeCell ref="J912:W912"/>
    <mergeCell ref="G954:I954"/>
    <mergeCell ref="A944:B946"/>
    <mergeCell ref="C944:D944"/>
    <mergeCell ref="E944:F946"/>
    <mergeCell ref="G944:W944"/>
    <mergeCell ref="X950:AC950"/>
    <mergeCell ref="A947:B952"/>
    <mergeCell ref="G947:W947"/>
    <mergeCell ref="C952:D952"/>
    <mergeCell ref="A953:B954"/>
    <mergeCell ref="A941:B943"/>
    <mergeCell ref="C941:D941"/>
    <mergeCell ref="C947:D947"/>
    <mergeCell ref="E947:F952"/>
    <mergeCell ref="J952:W952"/>
    <mergeCell ref="X952:AC952"/>
    <mergeCell ref="J946:W946"/>
    <mergeCell ref="X946:AC946"/>
    <mergeCell ref="J949:W949"/>
    <mergeCell ref="X947:AC947"/>
    <mergeCell ref="G942:I942"/>
    <mergeCell ref="J942:W942"/>
    <mergeCell ref="G945:I945"/>
    <mergeCell ref="J945:W945"/>
    <mergeCell ref="X945:AC945"/>
    <mergeCell ref="C945:D945"/>
    <mergeCell ref="E953:F954"/>
    <mergeCell ref="C953:D953"/>
    <mergeCell ref="X953:AC953"/>
    <mergeCell ref="X941:AC941"/>
    <mergeCell ref="G950:I950"/>
    <mergeCell ref="C949:D949"/>
    <mergeCell ref="G952:I952"/>
    <mergeCell ref="A1085:B1086"/>
    <mergeCell ref="G1078:I1078"/>
    <mergeCell ref="X1083:AC1083"/>
    <mergeCell ref="C1078:D1078"/>
    <mergeCell ref="A1079:B1082"/>
    <mergeCell ref="C1079:D1079"/>
    <mergeCell ref="E1079:F1082"/>
    <mergeCell ref="G1079:W1079"/>
    <mergeCell ref="C1082:D1082"/>
    <mergeCell ref="A1076:B1078"/>
    <mergeCell ref="C1076:D1076"/>
    <mergeCell ref="E1076:F1078"/>
    <mergeCell ref="G1076:W1076"/>
    <mergeCell ref="X1076:AC1076"/>
    <mergeCell ref="J1081:W1081"/>
    <mergeCell ref="X1081:AC1081"/>
    <mergeCell ref="A1083:B1084"/>
    <mergeCell ref="E1083:F1084"/>
    <mergeCell ref="G1083:W1083"/>
    <mergeCell ref="J1078:W1078"/>
    <mergeCell ref="G1082:I1082"/>
    <mergeCell ref="C1077:D1077"/>
    <mergeCell ref="G1077:I1077"/>
    <mergeCell ref="J1077:W1077"/>
    <mergeCell ref="X1077:AC1077"/>
    <mergeCell ref="A1112:B1113"/>
    <mergeCell ref="C1112:D1113"/>
    <mergeCell ref="E1112:F1113"/>
    <mergeCell ref="G1112:H1113"/>
    <mergeCell ref="I1112:W1113"/>
    <mergeCell ref="X1112:AC1113"/>
    <mergeCell ref="J1121:W1121"/>
    <mergeCell ref="G1118:I1118"/>
    <mergeCell ref="J1118:W1118"/>
    <mergeCell ref="X1118:AC1118"/>
    <mergeCell ref="C1119:D1119"/>
    <mergeCell ref="G1119:I1119"/>
    <mergeCell ref="J1119:W1119"/>
    <mergeCell ref="X1119:AC1119"/>
    <mergeCell ref="C1138:D1138"/>
    <mergeCell ref="X1135:AC1135"/>
    <mergeCell ref="C1136:D1136"/>
    <mergeCell ref="E1137:F1138"/>
    <mergeCell ref="G1120:I1120"/>
    <mergeCell ref="J1120:W1120"/>
    <mergeCell ref="C1123:D1123"/>
    <mergeCell ref="A1124:B1126"/>
    <mergeCell ref="J1125:W1125"/>
    <mergeCell ref="X1125:AC1125"/>
    <mergeCell ref="C1126:D1126"/>
    <mergeCell ref="C1127:D1127"/>
    <mergeCell ref="J1136:W1136"/>
    <mergeCell ref="X1136:AC1136"/>
    <mergeCell ref="G1128:I1128"/>
    <mergeCell ref="J1128:W1128"/>
    <mergeCell ref="X1128:AC1128"/>
    <mergeCell ref="G1117:I1117"/>
    <mergeCell ref="C1120:D1120"/>
    <mergeCell ref="E1122:F1123"/>
    <mergeCell ref="G1122:W1122"/>
    <mergeCell ref="X1122:AC1122"/>
    <mergeCell ref="J1129:W1129"/>
    <mergeCell ref="X1129:AC1129"/>
    <mergeCell ref="G1135:W1135"/>
    <mergeCell ref="G1126:I1126"/>
    <mergeCell ref="G1136:I1136"/>
    <mergeCell ref="G1125:I1125"/>
    <mergeCell ref="X1123:AC1123"/>
    <mergeCell ref="X1075:AC1075"/>
    <mergeCell ref="C1075:D1075"/>
    <mergeCell ref="G1075:I1075"/>
    <mergeCell ref="J1075:W1075"/>
    <mergeCell ref="X1085:AC1086"/>
    <mergeCell ref="C1085:W1086"/>
    <mergeCell ref="C1084:D1084"/>
    <mergeCell ref="G1084:I1084"/>
    <mergeCell ref="J1084:W1084"/>
    <mergeCell ref="X1131:AC1131"/>
    <mergeCell ref="J1082:W1082"/>
    <mergeCell ref="X1082:AC1082"/>
    <mergeCell ref="X1078:AC1078"/>
    <mergeCell ref="G1130:I1130"/>
    <mergeCell ref="J1130:W1130"/>
    <mergeCell ref="X1121:AC1121"/>
    <mergeCell ref="X1117:AC1117"/>
    <mergeCell ref="X1120:AC1120"/>
    <mergeCell ref="C1124:D1124"/>
    <mergeCell ref="E1124:F1126"/>
    <mergeCell ref="G1124:W1124"/>
    <mergeCell ref="A1141:B1142"/>
    <mergeCell ref="C1141:W1142"/>
    <mergeCell ref="X1141:AC1142"/>
    <mergeCell ref="A1157:B1158"/>
    <mergeCell ref="C1157:D1158"/>
    <mergeCell ref="C1140:D1140"/>
    <mergeCell ref="G1140:I1140"/>
    <mergeCell ref="J1140:W1140"/>
    <mergeCell ref="X1140:AC1140"/>
    <mergeCell ref="A1133:B1134"/>
    <mergeCell ref="C1133:D1133"/>
    <mergeCell ref="E1133:F1134"/>
    <mergeCell ref="G1133:W1133"/>
    <mergeCell ref="X1133:AC1133"/>
    <mergeCell ref="C1134:D1134"/>
    <mergeCell ref="C1128:D1128"/>
    <mergeCell ref="A1114:B1115"/>
    <mergeCell ref="E1116:F1121"/>
    <mergeCell ref="A1127:B1132"/>
    <mergeCell ref="C1121:D1121"/>
    <mergeCell ref="G1121:I1121"/>
    <mergeCell ref="G1129:I1129"/>
    <mergeCell ref="C1135:D1135"/>
    <mergeCell ref="E1135:F1136"/>
    <mergeCell ref="A1122:B1123"/>
    <mergeCell ref="C1122:D1122"/>
    <mergeCell ref="A1135:B1136"/>
    <mergeCell ref="X1124:AC1124"/>
    <mergeCell ref="C1125:D1125"/>
    <mergeCell ref="G1116:W1116"/>
    <mergeCell ref="X1116:AC1116"/>
    <mergeCell ref="C1117:D1117"/>
    <mergeCell ref="C1166:D1166"/>
    <mergeCell ref="G1166:I1166"/>
    <mergeCell ref="A1159:B1160"/>
    <mergeCell ref="A1161:B1166"/>
    <mergeCell ref="G1171:I1171"/>
    <mergeCell ref="J1171:W1171"/>
    <mergeCell ref="X1171:AC1171"/>
    <mergeCell ref="A1167:B1168"/>
    <mergeCell ref="G1161:W1161"/>
    <mergeCell ref="X1162:AC1162"/>
    <mergeCell ref="C1163:D1163"/>
    <mergeCell ref="J1164:W1164"/>
    <mergeCell ref="X1161:AC1161"/>
    <mergeCell ref="C1167:D1167"/>
    <mergeCell ref="E1167:F1168"/>
    <mergeCell ref="G1167:W1167"/>
    <mergeCell ref="C1161:D1161"/>
    <mergeCell ref="E1161:F1166"/>
    <mergeCell ref="G1163:I1163"/>
    <mergeCell ref="C1162:D1162"/>
    <mergeCell ref="G1162:I1162"/>
    <mergeCell ref="C1164:D1164"/>
    <mergeCell ref="G1164:I1164"/>
    <mergeCell ref="C1165:D1165"/>
    <mergeCell ref="X1167:AC1167"/>
    <mergeCell ref="C1168:D1168"/>
    <mergeCell ref="J1166:W1166"/>
    <mergeCell ref="X1166:AC1166"/>
    <mergeCell ref="C1159:AK1160"/>
    <mergeCell ref="X1164:AC1164"/>
    <mergeCell ref="J1163:W1163"/>
    <mergeCell ref="X1163:AC1163"/>
    <mergeCell ref="A1172:B1177"/>
    <mergeCell ref="C1172:D1172"/>
    <mergeCell ref="E1172:F1177"/>
    <mergeCell ref="G1172:W1172"/>
    <mergeCell ref="X1172:AC1172"/>
    <mergeCell ref="C1173:D1173"/>
    <mergeCell ref="G1173:I1173"/>
    <mergeCell ref="X1175:AC1175"/>
    <mergeCell ref="C1174:D1174"/>
    <mergeCell ref="G1174:I1174"/>
    <mergeCell ref="J1174:W1174"/>
    <mergeCell ref="X1174:AC1174"/>
    <mergeCell ref="J1173:W1173"/>
    <mergeCell ref="X1173:AC1173"/>
    <mergeCell ref="C1175:D1175"/>
    <mergeCell ref="A1169:B1171"/>
    <mergeCell ref="C1169:D1169"/>
    <mergeCell ref="E1169:F1171"/>
    <mergeCell ref="G1169:W1169"/>
    <mergeCell ref="X1169:AC1169"/>
    <mergeCell ref="C1170:D1170"/>
    <mergeCell ref="C1171:D1171"/>
    <mergeCell ref="C1176:D1176"/>
    <mergeCell ref="G1176:I1176"/>
    <mergeCell ref="J1175:W1175"/>
    <mergeCell ref="J1176:W1176"/>
    <mergeCell ref="X1176:AC1176"/>
    <mergeCell ref="J1170:W1170"/>
    <mergeCell ref="A1271:B1271"/>
    <mergeCell ref="X1325:AC1325"/>
    <mergeCell ref="A1272:B1273"/>
    <mergeCell ref="C1272:D1272"/>
    <mergeCell ref="E1272:F1273"/>
    <mergeCell ref="G1298:I1298"/>
    <mergeCell ref="J1298:W1298"/>
    <mergeCell ref="X1298:AC1298"/>
    <mergeCell ref="C1300:D1300"/>
    <mergeCell ref="J1275:W1275"/>
    <mergeCell ref="A1295:B1296"/>
    <mergeCell ref="A1274:B1276"/>
    <mergeCell ref="A1226:B1227"/>
    <mergeCell ref="A1252:B1257"/>
    <mergeCell ref="X1300:AC1300"/>
    <mergeCell ref="A1277:B1278"/>
    <mergeCell ref="C1277:W1278"/>
    <mergeCell ref="X1277:AC1278"/>
    <mergeCell ref="J1276:W1276"/>
    <mergeCell ref="X1276:AC1276"/>
    <mergeCell ref="C1255:D1255"/>
    <mergeCell ref="G1255:I1255"/>
    <mergeCell ref="J1255:W1255"/>
    <mergeCell ref="C1248:D1249"/>
    <mergeCell ref="G1248:H1249"/>
    <mergeCell ref="C1227:D1227"/>
    <mergeCell ref="G1226:W1226"/>
    <mergeCell ref="X1226:AC1226"/>
    <mergeCell ref="G1227:I1227"/>
    <mergeCell ref="J1227:W1227"/>
    <mergeCell ref="X1227:AC1227"/>
    <mergeCell ref="J1257:W1257"/>
    <mergeCell ref="A1320:B1325"/>
    <mergeCell ref="C1320:D1320"/>
    <mergeCell ref="C1322:D1322"/>
    <mergeCell ref="G1322:I1322"/>
    <mergeCell ref="J1322:W1322"/>
    <mergeCell ref="C1321:D1321"/>
    <mergeCell ref="G1321:I1321"/>
    <mergeCell ref="A1326:B1327"/>
    <mergeCell ref="C1326:D1326"/>
    <mergeCell ref="J1323:W1323"/>
    <mergeCell ref="X1323:AC1323"/>
    <mergeCell ref="J1329:W1329"/>
    <mergeCell ref="X1329:AC1329"/>
    <mergeCell ref="C1325:D1325"/>
    <mergeCell ref="A1328:B1330"/>
    <mergeCell ref="C1328:D1328"/>
    <mergeCell ref="E1328:F1330"/>
    <mergeCell ref="G1326:W1326"/>
    <mergeCell ref="C1327:D1327"/>
    <mergeCell ref="G1327:I1327"/>
    <mergeCell ref="J1327:W1327"/>
    <mergeCell ref="X1324:AC1324"/>
    <mergeCell ref="G1323:I1323"/>
    <mergeCell ref="C1334:D1334"/>
    <mergeCell ref="G1334:I1334"/>
    <mergeCell ref="J1334:W1334"/>
    <mergeCell ref="A1331:B1335"/>
    <mergeCell ref="C1331:D1331"/>
    <mergeCell ref="E1331:F1335"/>
    <mergeCell ref="G1331:W1331"/>
    <mergeCell ref="X1331:AC1331"/>
    <mergeCell ref="C1332:D1332"/>
    <mergeCell ref="G1332:I1332"/>
    <mergeCell ref="J1332:W1332"/>
    <mergeCell ref="X1332:AC1332"/>
    <mergeCell ref="C1333:D1333"/>
    <mergeCell ref="X1334:AC1334"/>
    <mergeCell ref="C1335:D1335"/>
    <mergeCell ref="G1333:I1333"/>
    <mergeCell ref="J1333:W1333"/>
    <mergeCell ref="X1333:AC1333"/>
    <mergeCell ref="A1342:B1343"/>
    <mergeCell ref="A1344:B1349"/>
    <mergeCell ref="C1344:D1344"/>
    <mergeCell ref="E1344:F1349"/>
    <mergeCell ref="G1344:W1344"/>
    <mergeCell ref="X1344:AC1344"/>
    <mergeCell ref="C1345:D1345"/>
    <mergeCell ref="G1345:I1345"/>
    <mergeCell ref="A1336:B1337"/>
    <mergeCell ref="C1336:W1337"/>
    <mergeCell ref="X1336:AC1337"/>
    <mergeCell ref="A1340:B1341"/>
    <mergeCell ref="C1340:D1341"/>
    <mergeCell ref="E1340:F1341"/>
    <mergeCell ref="G1340:H1341"/>
    <mergeCell ref="I1340:W1341"/>
    <mergeCell ref="X1340:AC1341"/>
    <mergeCell ref="C1348:D1348"/>
    <mergeCell ref="G1348:I1348"/>
    <mergeCell ref="J1348:W1348"/>
    <mergeCell ref="X1348:AC1348"/>
    <mergeCell ref="C1349:D1349"/>
    <mergeCell ref="G1349:I1349"/>
    <mergeCell ref="J1349:W1349"/>
    <mergeCell ref="X1349:AC1349"/>
    <mergeCell ref="X1345:AC1345"/>
    <mergeCell ref="C1346:D1346"/>
    <mergeCell ref="G1346:I1346"/>
    <mergeCell ref="J1346:W1346"/>
    <mergeCell ref="C1347:D1347"/>
    <mergeCell ref="G1347:I1347"/>
    <mergeCell ref="J1347:W1347"/>
    <mergeCell ref="A1352:B1356"/>
    <mergeCell ref="C1352:D1352"/>
    <mergeCell ref="E1352:F1356"/>
    <mergeCell ref="G1352:W1352"/>
    <mergeCell ref="X1352:AC1352"/>
    <mergeCell ref="C1353:D1353"/>
    <mergeCell ref="G1353:I1353"/>
    <mergeCell ref="C1355:D1355"/>
    <mergeCell ref="G1355:I1355"/>
    <mergeCell ref="J1355:W1355"/>
    <mergeCell ref="A1350:B1351"/>
    <mergeCell ref="C1350:D1350"/>
    <mergeCell ref="E1350:F1351"/>
    <mergeCell ref="G1350:W1350"/>
    <mergeCell ref="X1350:AC1350"/>
    <mergeCell ref="C1351:D1351"/>
    <mergeCell ref="G1351:I1351"/>
    <mergeCell ref="J1351:W1351"/>
    <mergeCell ref="X1351:AC1351"/>
    <mergeCell ref="C1356:D1356"/>
    <mergeCell ref="G1356:I1356"/>
    <mergeCell ref="J1356:W1356"/>
    <mergeCell ref="X1356:AC1356"/>
    <mergeCell ref="J1353:W1353"/>
    <mergeCell ref="X1353:AC1353"/>
    <mergeCell ref="C1354:D1354"/>
    <mergeCell ref="J1354:W1354"/>
    <mergeCell ref="X1354:AC1354"/>
    <mergeCell ref="A1357:B1361"/>
    <mergeCell ref="C1357:D1357"/>
    <mergeCell ref="E1357:F1361"/>
    <mergeCell ref="G1357:W1357"/>
    <mergeCell ref="X1357:AC1357"/>
    <mergeCell ref="C1358:D1358"/>
    <mergeCell ref="G1358:I1358"/>
    <mergeCell ref="J1358:W1358"/>
    <mergeCell ref="X1358:AC1358"/>
    <mergeCell ref="C1359:D1359"/>
    <mergeCell ref="J1368:W1368"/>
    <mergeCell ref="X1368:AC1368"/>
    <mergeCell ref="C1369:D1369"/>
    <mergeCell ref="G1369:I1369"/>
    <mergeCell ref="J1369:W1369"/>
    <mergeCell ref="X1369:AC1369"/>
    <mergeCell ref="X1365:AC1365"/>
    <mergeCell ref="A1366:B1369"/>
    <mergeCell ref="C1366:D1366"/>
    <mergeCell ref="E1366:F1369"/>
    <mergeCell ref="G1366:W1366"/>
    <mergeCell ref="X1366:AC1366"/>
    <mergeCell ref="C1368:D1368"/>
    <mergeCell ref="A1362:B1365"/>
    <mergeCell ref="C1362:D1362"/>
    <mergeCell ref="X1367:AC1367"/>
    <mergeCell ref="J1363:W1363"/>
    <mergeCell ref="X1363:AC1363"/>
    <mergeCell ref="G1362:W1362"/>
    <mergeCell ref="X1362:AC1362"/>
    <mergeCell ref="G1363:I1363"/>
    <mergeCell ref="C1365:D1365"/>
    <mergeCell ref="A1388:B1389"/>
    <mergeCell ref="A1370:B1371"/>
    <mergeCell ref="C1370:W1371"/>
    <mergeCell ref="X1370:AC1371"/>
    <mergeCell ref="A1386:B1387"/>
    <mergeCell ref="A1390:B1395"/>
    <mergeCell ref="C1390:D1390"/>
    <mergeCell ref="E1390:F1395"/>
    <mergeCell ref="G1390:W1390"/>
    <mergeCell ref="X1390:AC1390"/>
    <mergeCell ref="G1395:I1395"/>
    <mergeCell ref="C1386:D1387"/>
    <mergeCell ref="E1386:F1387"/>
    <mergeCell ref="G1386:H1387"/>
    <mergeCell ref="I1386:W1387"/>
    <mergeCell ref="J1395:W1395"/>
    <mergeCell ref="G1393:I1393"/>
    <mergeCell ref="J1393:W1393"/>
    <mergeCell ref="C1395:D1395"/>
    <mergeCell ref="X1386:AC1387"/>
    <mergeCell ref="C1394:D1394"/>
    <mergeCell ref="G1394:I1394"/>
    <mergeCell ref="J1394:W1394"/>
    <mergeCell ref="X1394:AC1394"/>
    <mergeCell ref="X1393:AC1393"/>
    <mergeCell ref="C1391:D1391"/>
    <mergeCell ref="G1391:I1391"/>
    <mergeCell ref="J1391:W1391"/>
    <mergeCell ref="C1392:D1392"/>
    <mergeCell ref="G1392:I1392"/>
    <mergeCell ref="J1392:W1392"/>
    <mergeCell ref="X1392:AC1392"/>
    <mergeCell ref="A1407:B1409"/>
    <mergeCell ref="C1407:D1407"/>
    <mergeCell ref="E1407:F1409"/>
    <mergeCell ref="G1407:W1407"/>
    <mergeCell ref="X1407:AC1407"/>
    <mergeCell ref="A1396:B1397"/>
    <mergeCell ref="C1396:D1396"/>
    <mergeCell ref="E1396:F1397"/>
    <mergeCell ref="G1396:W1396"/>
    <mergeCell ref="X1396:AC1396"/>
    <mergeCell ref="X1406:AC1406"/>
    <mergeCell ref="E1401:F1406"/>
    <mergeCell ref="G1400:I1400"/>
    <mergeCell ref="A1432:B1433"/>
    <mergeCell ref="C1432:D1433"/>
    <mergeCell ref="E1432:F1433"/>
    <mergeCell ref="G1432:H1433"/>
    <mergeCell ref="I1432:W1433"/>
    <mergeCell ref="A1410:B1411"/>
    <mergeCell ref="C1410:W1411"/>
    <mergeCell ref="X1410:AC1411"/>
    <mergeCell ref="A1398:B1400"/>
    <mergeCell ref="C1398:D1398"/>
    <mergeCell ref="E1398:F1400"/>
    <mergeCell ref="G1398:W1398"/>
    <mergeCell ref="X1398:AC1398"/>
    <mergeCell ref="C1399:D1399"/>
    <mergeCell ref="G1399:I1399"/>
    <mergeCell ref="J1399:W1399"/>
    <mergeCell ref="X1399:AC1399"/>
    <mergeCell ref="C1400:D1400"/>
    <mergeCell ref="J1397:W1397"/>
    <mergeCell ref="A1434:B1435"/>
    <mergeCell ref="A1436:B1441"/>
    <mergeCell ref="C1436:D1436"/>
    <mergeCell ref="E1436:F1441"/>
    <mergeCell ref="G1436:W1436"/>
    <mergeCell ref="J1441:W1441"/>
    <mergeCell ref="G1441:I1441"/>
    <mergeCell ref="C1440:D1440"/>
    <mergeCell ref="G1440:I1440"/>
    <mergeCell ref="J1440:W1440"/>
    <mergeCell ref="J1437:W1437"/>
    <mergeCell ref="G1437:I1437"/>
    <mergeCell ref="A1442:B1443"/>
    <mergeCell ref="C1442:D1442"/>
    <mergeCell ref="E1442:F1443"/>
    <mergeCell ref="G1442:W1442"/>
    <mergeCell ref="X1442:AC1442"/>
    <mergeCell ref="C1443:D1443"/>
    <mergeCell ref="G1443:I1443"/>
    <mergeCell ref="J1443:W1443"/>
    <mergeCell ref="G1439:I1439"/>
    <mergeCell ref="J1439:W1439"/>
    <mergeCell ref="X1439:AC1439"/>
    <mergeCell ref="C1434:AK1435"/>
    <mergeCell ref="C1439:D1439"/>
    <mergeCell ref="AJ1440:AK1440"/>
    <mergeCell ref="AJ1441:AK1441"/>
    <mergeCell ref="AJ1442:AK1442"/>
    <mergeCell ref="AJ1443:AK1443"/>
    <mergeCell ref="AD1437:AI1437"/>
    <mergeCell ref="AD1438:AI1438"/>
    <mergeCell ref="AD1439:AI1439"/>
    <mergeCell ref="A1452:B1453"/>
    <mergeCell ref="C1452:D1452"/>
    <mergeCell ref="E1452:F1453"/>
    <mergeCell ref="G1452:W1452"/>
    <mergeCell ref="X1452:AC1452"/>
    <mergeCell ref="C1453:D1453"/>
    <mergeCell ref="G1453:I1453"/>
    <mergeCell ref="J1453:W1453"/>
    <mergeCell ref="X1453:AC1453"/>
    <mergeCell ref="A1447:B1450"/>
    <mergeCell ref="A1444:B1446"/>
    <mergeCell ref="C1444:D1444"/>
    <mergeCell ref="E1444:F1446"/>
    <mergeCell ref="C1446:D1446"/>
    <mergeCell ref="C1451:D1451"/>
    <mergeCell ref="G1451:I1451"/>
    <mergeCell ref="J1451:W1451"/>
    <mergeCell ref="X1451:AC1451"/>
    <mergeCell ref="A1401:B1406"/>
    <mergeCell ref="C1401:D1401"/>
    <mergeCell ref="A1137:B1138"/>
    <mergeCell ref="X867:AC867"/>
    <mergeCell ref="G866:I866"/>
    <mergeCell ref="G867:W867"/>
    <mergeCell ref="C866:D866"/>
    <mergeCell ref="G865:W865"/>
    <mergeCell ref="G998:I998"/>
    <mergeCell ref="E865:F865"/>
    <mergeCell ref="E866:F866"/>
    <mergeCell ref="G868:I868"/>
    <mergeCell ref="X865:AC865"/>
    <mergeCell ref="X866:AC866"/>
    <mergeCell ref="J866:W866"/>
    <mergeCell ref="C1364:D1364"/>
    <mergeCell ref="G1049:W1049"/>
    <mergeCell ref="J950:W950"/>
    <mergeCell ref="X949:AC949"/>
    <mergeCell ref="C948:D948"/>
    <mergeCell ref="G948:I948"/>
    <mergeCell ref="J948:W948"/>
    <mergeCell ref="X948:AC948"/>
    <mergeCell ref="C950:D950"/>
    <mergeCell ref="X999:AC999"/>
    <mergeCell ref="X1028:AC1028"/>
    <mergeCell ref="G1046:W1046"/>
    <mergeCell ref="C1047:D1047"/>
    <mergeCell ref="G996:I996"/>
    <mergeCell ref="G997:I997"/>
    <mergeCell ref="G958:I958"/>
    <mergeCell ref="J958:W958"/>
    <mergeCell ref="A1454:B1455"/>
    <mergeCell ref="C1454:D1454"/>
    <mergeCell ref="E1454:F1455"/>
    <mergeCell ref="G1454:W1454"/>
    <mergeCell ref="X1454:AC1454"/>
    <mergeCell ref="C1455:D1455"/>
    <mergeCell ref="G1455:I1455"/>
    <mergeCell ref="J1455:W1455"/>
    <mergeCell ref="X1455:AC1455"/>
    <mergeCell ref="A1480:B1481"/>
    <mergeCell ref="A1482:B1487"/>
    <mergeCell ref="C1482:D1482"/>
    <mergeCell ref="E1482:F1487"/>
    <mergeCell ref="G1482:W1482"/>
    <mergeCell ref="X1482:AC1482"/>
    <mergeCell ref="C1483:D1483"/>
    <mergeCell ref="G1483:I1483"/>
    <mergeCell ref="J1483:W1483"/>
    <mergeCell ref="C1486:D1486"/>
    <mergeCell ref="A1456:B1457"/>
    <mergeCell ref="C1456:W1457"/>
    <mergeCell ref="X1456:AC1457"/>
    <mergeCell ref="A1478:B1479"/>
    <mergeCell ref="C1478:D1479"/>
    <mergeCell ref="E1478:F1479"/>
    <mergeCell ref="G1478:H1479"/>
    <mergeCell ref="I1478:W1479"/>
    <mergeCell ref="X1478:AC1479"/>
    <mergeCell ref="G1486:I1486"/>
    <mergeCell ref="C1487:D1487"/>
    <mergeCell ref="G1487:I1487"/>
    <mergeCell ref="J1487:W1487"/>
    <mergeCell ref="X1487:AC1487"/>
    <mergeCell ref="C1484:D1484"/>
    <mergeCell ref="G1484:I1484"/>
    <mergeCell ref="J1484:W1484"/>
    <mergeCell ref="X1484:AC1484"/>
    <mergeCell ref="C1485:D1485"/>
    <mergeCell ref="G1485:I1485"/>
    <mergeCell ref="C1492:D1492"/>
    <mergeCell ref="G1492:I1492"/>
    <mergeCell ref="J1492:W1492"/>
    <mergeCell ref="X1492:AC1492"/>
    <mergeCell ref="A1490:B1492"/>
    <mergeCell ref="C1490:D1490"/>
    <mergeCell ref="E1490:F1492"/>
    <mergeCell ref="G1490:W1490"/>
    <mergeCell ref="X1490:AC1490"/>
    <mergeCell ref="C1491:D1491"/>
    <mergeCell ref="G1491:I1491"/>
    <mergeCell ref="A1488:B1489"/>
    <mergeCell ref="C1488:D1488"/>
    <mergeCell ref="E1488:F1489"/>
    <mergeCell ref="G1488:W1488"/>
    <mergeCell ref="X1488:AC1488"/>
    <mergeCell ref="C1489:D1489"/>
    <mergeCell ref="G1489:I1489"/>
    <mergeCell ref="J1489:W1489"/>
    <mergeCell ref="X1489:AC1489"/>
    <mergeCell ref="J1485:W1485"/>
    <mergeCell ref="X1485:AC1485"/>
    <mergeCell ref="J1491:W1491"/>
    <mergeCell ref="J1486:W1486"/>
    <mergeCell ref="X1486:AC1486"/>
    <mergeCell ref="A1493:B1496"/>
    <mergeCell ref="C1493:D1493"/>
    <mergeCell ref="E1493:F1496"/>
    <mergeCell ref="G1493:W1493"/>
    <mergeCell ref="X1493:AC1493"/>
    <mergeCell ref="C1494:D1494"/>
    <mergeCell ref="G1494:I1494"/>
    <mergeCell ref="J1494:W1494"/>
    <mergeCell ref="X1494:AC1494"/>
    <mergeCell ref="C1495:D1495"/>
    <mergeCell ref="A1526:B1527"/>
    <mergeCell ref="A1528:B1533"/>
    <mergeCell ref="C1528:D1528"/>
    <mergeCell ref="E1528:F1533"/>
    <mergeCell ref="G1528:W1528"/>
    <mergeCell ref="X1528:AC1528"/>
    <mergeCell ref="C1529:D1529"/>
    <mergeCell ref="G1529:I1529"/>
    <mergeCell ref="J1529:W1529"/>
    <mergeCell ref="C1532:D1532"/>
    <mergeCell ref="A1497:B1498"/>
    <mergeCell ref="C1497:W1498"/>
    <mergeCell ref="X1497:AC1498"/>
    <mergeCell ref="A1524:B1525"/>
    <mergeCell ref="C1524:D1525"/>
    <mergeCell ref="E1524:F1525"/>
    <mergeCell ref="G1524:H1525"/>
    <mergeCell ref="I1524:W1525"/>
    <mergeCell ref="X1524:AC1525"/>
    <mergeCell ref="X1531:AC1531"/>
    <mergeCell ref="G1532:I1532"/>
    <mergeCell ref="J1532:W1532"/>
    <mergeCell ref="X1533:AC1533"/>
    <mergeCell ref="C1540:D1540"/>
    <mergeCell ref="X1542:AC1542"/>
    <mergeCell ref="X1529:AC1529"/>
    <mergeCell ref="C1530:D1530"/>
    <mergeCell ref="G1530:I1530"/>
    <mergeCell ref="J1530:W1530"/>
    <mergeCell ref="X1530:AC1530"/>
    <mergeCell ref="C1531:D1531"/>
    <mergeCell ref="G1531:I1531"/>
    <mergeCell ref="J1531:W1531"/>
    <mergeCell ref="C1543:D1543"/>
    <mergeCell ref="G1543:I1543"/>
    <mergeCell ref="J1543:W1543"/>
    <mergeCell ref="X1543:AC1543"/>
    <mergeCell ref="G1542:I1542"/>
    <mergeCell ref="J1542:W1542"/>
    <mergeCell ref="X1536:AC1536"/>
    <mergeCell ref="C1537:D1537"/>
    <mergeCell ref="G1537:I1537"/>
    <mergeCell ref="J1537:W1537"/>
    <mergeCell ref="X1537:AC1537"/>
    <mergeCell ref="C1538:D1538"/>
    <mergeCell ref="G1538:I1538"/>
    <mergeCell ref="J1538:W1538"/>
    <mergeCell ref="X1538:AC1538"/>
    <mergeCell ref="X1534:AC1534"/>
    <mergeCell ref="C1535:D1535"/>
    <mergeCell ref="G1535:I1535"/>
    <mergeCell ref="J1535:W1535"/>
    <mergeCell ref="X1535:AC1535"/>
    <mergeCell ref="A1534:B1535"/>
    <mergeCell ref="C1534:D1534"/>
    <mergeCell ref="E1534:F1535"/>
    <mergeCell ref="G1534:W1534"/>
    <mergeCell ref="A1536:B1539"/>
    <mergeCell ref="C1536:D1536"/>
    <mergeCell ref="E1536:F1539"/>
    <mergeCell ref="G1536:W1536"/>
    <mergeCell ref="C1539:D1539"/>
    <mergeCell ref="G1539:I1539"/>
    <mergeCell ref="A1549:B1550"/>
    <mergeCell ref="C1549:D1549"/>
    <mergeCell ref="E1549:F1550"/>
    <mergeCell ref="G1549:W1549"/>
    <mergeCell ref="X1549:AC1549"/>
    <mergeCell ref="C1544:D1544"/>
    <mergeCell ref="G1544:I1544"/>
    <mergeCell ref="J1544:W1544"/>
    <mergeCell ref="X1544:AC1544"/>
    <mergeCell ref="A1540:B1544"/>
    <mergeCell ref="J1539:W1539"/>
    <mergeCell ref="X1539:AC1539"/>
    <mergeCell ref="G1541:I1541"/>
    <mergeCell ref="J1541:W1541"/>
    <mergeCell ref="X1541:AC1541"/>
    <mergeCell ref="C1542:D1542"/>
    <mergeCell ref="G1540:W1540"/>
    <mergeCell ref="E1540:F1544"/>
    <mergeCell ref="X1540:AC1540"/>
    <mergeCell ref="C1541:D1541"/>
    <mergeCell ref="G1547:I1547"/>
    <mergeCell ref="J1547:W1547"/>
    <mergeCell ref="E1545:F1548"/>
    <mergeCell ref="C1546:D1546"/>
    <mergeCell ref="J1548:W1548"/>
    <mergeCell ref="G1546:I1546"/>
    <mergeCell ref="J1546:W1546"/>
    <mergeCell ref="C1547:D1547"/>
    <mergeCell ref="G1548:I1548"/>
    <mergeCell ref="AD1557:AI1558"/>
    <mergeCell ref="A1545:B1548"/>
    <mergeCell ref="C1545:D1545"/>
    <mergeCell ref="AD1547:AI1547"/>
    <mergeCell ref="AD1548:AI1548"/>
    <mergeCell ref="X1546:AC1546"/>
    <mergeCell ref="C1550:D1550"/>
    <mergeCell ref="X1545:AC1545"/>
    <mergeCell ref="G1550:I1550"/>
    <mergeCell ref="X1550:AC1550"/>
    <mergeCell ref="C1555:W1556"/>
    <mergeCell ref="A1557:W1558"/>
    <mergeCell ref="X1557:AC1558"/>
    <mergeCell ref="A1551:B1554"/>
    <mergeCell ref="C1553:D1553"/>
    <mergeCell ref="X1548:AC1548"/>
    <mergeCell ref="AD1555:AI1556"/>
    <mergeCell ref="C1552:D1552"/>
    <mergeCell ref="G1552:I1552"/>
    <mergeCell ref="J1552:W1552"/>
    <mergeCell ref="X1552:AC1552"/>
    <mergeCell ref="AD1552:AI1552"/>
    <mergeCell ref="AD1549:AI1549"/>
    <mergeCell ref="AD1550:AI1550"/>
    <mergeCell ref="AD1551:AI1551"/>
    <mergeCell ref="A1570:AK1570"/>
    <mergeCell ref="D86:F86"/>
    <mergeCell ref="G86:W86"/>
    <mergeCell ref="X86:AC86"/>
    <mergeCell ref="AD86:AI86"/>
    <mergeCell ref="X1553:AC1553"/>
    <mergeCell ref="C1551:D1551"/>
    <mergeCell ref="G1545:W1545"/>
    <mergeCell ref="A1560:AK1560"/>
    <mergeCell ref="A1568:AK1568"/>
    <mergeCell ref="A1569:AK1569"/>
    <mergeCell ref="A286:B287"/>
    <mergeCell ref="A280:B285"/>
    <mergeCell ref="G289:I289"/>
    <mergeCell ref="A240:B244"/>
    <mergeCell ref="J232:W232"/>
    <mergeCell ref="A206:B207"/>
    <mergeCell ref="AJ1258:AK1258"/>
    <mergeCell ref="C1259:D1259"/>
    <mergeCell ref="G1259:I1259"/>
    <mergeCell ref="J1259:W1259"/>
    <mergeCell ref="X1259:AC1259"/>
    <mergeCell ref="AD1259:AI1259"/>
    <mergeCell ref="AJ1259:AK1259"/>
    <mergeCell ref="AD1260:AI1260"/>
    <mergeCell ref="AJ1260:AK1260"/>
    <mergeCell ref="C1261:D1261"/>
    <mergeCell ref="G1261:I1261"/>
    <mergeCell ref="J1261:W1261"/>
    <mergeCell ref="X1261:AC1261"/>
    <mergeCell ref="C1548:D1548"/>
    <mergeCell ref="AJ1557:AK1558"/>
    <mergeCell ref="E1551:F1554"/>
    <mergeCell ref="G1551:W1551"/>
    <mergeCell ref="X1551:AC1551"/>
    <mergeCell ref="G1553:I1553"/>
    <mergeCell ref="J1553:W1553"/>
    <mergeCell ref="J1550:W1550"/>
    <mergeCell ref="G205:I205"/>
    <mergeCell ref="J205:W205"/>
    <mergeCell ref="AD141:AI141"/>
    <mergeCell ref="X205:AC205"/>
    <mergeCell ref="C286:D286"/>
    <mergeCell ref="E286:F287"/>
    <mergeCell ref="G286:W286"/>
    <mergeCell ref="C287:D287"/>
    <mergeCell ref="C280:D280"/>
    <mergeCell ref="E288:F290"/>
    <mergeCell ref="G288:W288"/>
    <mergeCell ref="C289:D289"/>
    <mergeCell ref="G1359:I1359"/>
    <mergeCell ref="J1359:W1359"/>
    <mergeCell ref="X1359:AC1359"/>
    <mergeCell ref="C1361:D1361"/>
    <mergeCell ref="G1361:I1361"/>
    <mergeCell ref="J1361:W1361"/>
    <mergeCell ref="X1361:AC1361"/>
    <mergeCell ref="G1365:I1365"/>
    <mergeCell ref="J1365:W1365"/>
    <mergeCell ref="J1360:W1360"/>
    <mergeCell ref="X1360:AC1360"/>
    <mergeCell ref="C1363:D1363"/>
    <mergeCell ref="E1362:F1365"/>
    <mergeCell ref="G1554:I1554"/>
    <mergeCell ref="A9:AK9"/>
    <mergeCell ref="A52:C52"/>
    <mergeCell ref="D52:F52"/>
    <mergeCell ref="G52:W52"/>
    <mergeCell ref="X52:AC52"/>
    <mergeCell ref="AD52:AI52"/>
    <mergeCell ref="AJ52:AK52"/>
    <mergeCell ref="E18:AA19"/>
    <mergeCell ref="A51:C51"/>
    <mergeCell ref="X74:AC74"/>
    <mergeCell ref="D51:F51"/>
    <mergeCell ref="G51:W51"/>
    <mergeCell ref="X51:AC51"/>
    <mergeCell ref="F32:R32"/>
    <mergeCell ref="AB21:AJ21"/>
    <mergeCell ref="AB23:AJ23"/>
    <mergeCell ref="AD49:AI50"/>
    <mergeCell ref="AD51:AI51"/>
    <mergeCell ref="AJ49:AK50"/>
    <mergeCell ref="G63:W63"/>
    <mergeCell ref="D62:F62"/>
    <mergeCell ref="D74:F74"/>
    <mergeCell ref="G74:W74"/>
    <mergeCell ref="D58:F58"/>
    <mergeCell ref="G58:W58"/>
    <mergeCell ref="X58:AC58"/>
    <mergeCell ref="D59:F59"/>
    <mergeCell ref="G59:W59"/>
    <mergeCell ref="X59:AC59"/>
    <mergeCell ref="D60:F60"/>
    <mergeCell ref="X71:AC71"/>
    <mergeCell ref="A14:AK14"/>
    <mergeCell ref="AJ1370:AK1371"/>
    <mergeCell ref="G115:W115"/>
    <mergeCell ref="D119:F119"/>
    <mergeCell ref="G119:W119"/>
    <mergeCell ref="AD162:AI162"/>
    <mergeCell ref="AJ148:AK148"/>
    <mergeCell ref="X162:AC162"/>
    <mergeCell ref="AD152:AI152"/>
    <mergeCell ref="G141:W141"/>
    <mergeCell ref="X141:AC141"/>
    <mergeCell ref="AJ1456:AK1457"/>
    <mergeCell ref="AJ141:AK141"/>
    <mergeCell ref="X79:AC79"/>
    <mergeCell ref="G85:W85"/>
    <mergeCell ref="X85:AC85"/>
    <mergeCell ref="AD85:AI85"/>
    <mergeCell ref="J202:W202"/>
    <mergeCell ref="X202:AC202"/>
    <mergeCell ref="C203:D203"/>
    <mergeCell ref="E200:F202"/>
    <mergeCell ref="X200:AC200"/>
    <mergeCell ref="X125:AC125"/>
    <mergeCell ref="D126:F126"/>
    <mergeCell ref="X101:AC101"/>
    <mergeCell ref="D102:F102"/>
    <mergeCell ref="G102:W102"/>
    <mergeCell ref="X102:AC102"/>
    <mergeCell ref="D105:F105"/>
    <mergeCell ref="G105:W105"/>
    <mergeCell ref="D122:F122"/>
    <mergeCell ref="D109:F109"/>
    <mergeCell ref="G242:I242"/>
    <mergeCell ref="B37:C37"/>
    <mergeCell ref="E37:M37"/>
    <mergeCell ref="AB37:AJ37"/>
    <mergeCell ref="B46:AK46"/>
    <mergeCell ref="D84:F84"/>
    <mergeCell ref="G84:W84"/>
    <mergeCell ref="X84:AC84"/>
    <mergeCell ref="A82:C85"/>
    <mergeCell ref="G69:W69"/>
    <mergeCell ref="AJ68:AK68"/>
    <mergeCell ref="AJ73:AK73"/>
    <mergeCell ref="AJ74:AK74"/>
    <mergeCell ref="AJ75:AK75"/>
    <mergeCell ref="AJ72:AK72"/>
    <mergeCell ref="G75:W75"/>
    <mergeCell ref="D72:F72"/>
    <mergeCell ref="D76:F76"/>
    <mergeCell ref="D70:F70"/>
    <mergeCell ref="G70:W70"/>
    <mergeCell ref="X73:AC73"/>
    <mergeCell ref="AD71:AI71"/>
    <mergeCell ref="AJ71:AK71"/>
    <mergeCell ref="D69:F69"/>
    <mergeCell ref="D54:F54"/>
    <mergeCell ref="G54:W54"/>
    <mergeCell ref="D71:F71"/>
    <mergeCell ref="G71:W71"/>
    <mergeCell ref="AD78:AI78"/>
    <mergeCell ref="G79:W79"/>
    <mergeCell ref="G57:W57"/>
    <mergeCell ref="X57:AC57"/>
    <mergeCell ref="D55:F55"/>
    <mergeCell ref="B47:AK48"/>
    <mergeCell ref="A53:C57"/>
    <mergeCell ref="A61:C68"/>
    <mergeCell ref="D67:F67"/>
    <mergeCell ref="G67:W67"/>
    <mergeCell ref="X67:AC67"/>
    <mergeCell ref="X63:AC63"/>
    <mergeCell ref="A58:C60"/>
    <mergeCell ref="D68:F68"/>
    <mergeCell ref="X70:AC70"/>
    <mergeCell ref="G60:W60"/>
    <mergeCell ref="X60:AC60"/>
    <mergeCell ref="G68:W68"/>
    <mergeCell ref="X68:AC68"/>
    <mergeCell ref="AD68:AI68"/>
    <mergeCell ref="D65:F65"/>
    <mergeCell ref="X75:AC75"/>
    <mergeCell ref="G72:W72"/>
    <mergeCell ref="X72:AC72"/>
    <mergeCell ref="AJ51:AK51"/>
    <mergeCell ref="X53:AC53"/>
    <mergeCell ref="D61:F61"/>
    <mergeCell ref="G61:W61"/>
    <mergeCell ref="G49:W50"/>
    <mergeCell ref="X49:AC50"/>
    <mergeCell ref="D73:F73"/>
    <mergeCell ref="G73:W73"/>
    <mergeCell ref="X54:AC54"/>
    <mergeCell ref="D56:F56"/>
    <mergeCell ref="G56:W56"/>
    <mergeCell ref="X56:AC56"/>
    <mergeCell ref="D57:F57"/>
    <mergeCell ref="A78:C78"/>
    <mergeCell ref="A49:C50"/>
    <mergeCell ref="D49:F50"/>
    <mergeCell ref="A137:C138"/>
    <mergeCell ref="D137:F137"/>
    <mergeCell ref="D138:F138"/>
    <mergeCell ref="G137:W137"/>
    <mergeCell ref="D115:F115"/>
    <mergeCell ref="A135:C136"/>
    <mergeCell ref="D135:F136"/>
    <mergeCell ref="A129:C130"/>
    <mergeCell ref="A79:C79"/>
    <mergeCell ref="D79:F79"/>
    <mergeCell ref="D125:F125"/>
    <mergeCell ref="G125:W125"/>
    <mergeCell ref="A191:B193"/>
    <mergeCell ref="C191:D191"/>
    <mergeCell ref="E191:F193"/>
    <mergeCell ref="G191:W191"/>
    <mergeCell ref="A182:B187"/>
    <mergeCell ref="C182:D182"/>
    <mergeCell ref="E182:F187"/>
    <mergeCell ref="G182:W182"/>
    <mergeCell ref="A178:B179"/>
    <mergeCell ref="J184:W184"/>
    <mergeCell ref="G178:H179"/>
    <mergeCell ref="I178:W179"/>
    <mergeCell ref="A75:C77"/>
    <mergeCell ref="A167:C169"/>
    <mergeCell ref="C188:D188"/>
    <mergeCell ref="C193:D193"/>
    <mergeCell ref="C185:D185"/>
    <mergeCell ref="J290:W290"/>
    <mergeCell ref="A288:B290"/>
    <mergeCell ref="C285:D285"/>
    <mergeCell ref="C288:D288"/>
    <mergeCell ref="G248:I248"/>
    <mergeCell ref="A245:B246"/>
    <mergeCell ref="J243:W243"/>
    <mergeCell ref="C183:D183"/>
    <mergeCell ref="G183:I183"/>
    <mergeCell ref="G294:I294"/>
    <mergeCell ref="J294:W294"/>
    <mergeCell ref="C204:D204"/>
    <mergeCell ref="C205:D205"/>
    <mergeCell ref="E205:F205"/>
    <mergeCell ref="E240:F244"/>
    <mergeCell ref="G240:W240"/>
    <mergeCell ref="E247:F248"/>
    <mergeCell ref="E225:F226"/>
    <mergeCell ref="G225:H226"/>
    <mergeCell ref="C292:D292"/>
    <mergeCell ref="G285:I285"/>
    <mergeCell ref="G284:I284"/>
    <mergeCell ref="J284:W284"/>
    <mergeCell ref="E188:F190"/>
    <mergeCell ref="G188:W188"/>
    <mergeCell ref="C189:D189"/>
    <mergeCell ref="G189:I189"/>
    <mergeCell ref="J189:W189"/>
    <mergeCell ref="C284:D284"/>
    <mergeCell ref="A291:B295"/>
    <mergeCell ref="C295:D295"/>
    <mergeCell ref="G293:I293"/>
    <mergeCell ref="X450:AC450"/>
    <mergeCell ref="G295:I295"/>
    <mergeCell ref="J295:W295"/>
    <mergeCell ref="C355:D355"/>
    <mergeCell ref="G384:I384"/>
    <mergeCell ref="J384:W384"/>
    <mergeCell ref="J317:W317"/>
    <mergeCell ref="C319:D319"/>
    <mergeCell ref="C334:D334"/>
    <mergeCell ref="G334:I334"/>
    <mergeCell ref="J307:W307"/>
    <mergeCell ref="C296:W297"/>
    <mergeCell ref="X296:AC297"/>
    <mergeCell ref="C301:D302"/>
    <mergeCell ref="E301:F302"/>
    <mergeCell ref="G314:I314"/>
    <mergeCell ref="C396:D396"/>
    <mergeCell ref="G396:I396"/>
    <mergeCell ref="J396:W396"/>
    <mergeCell ref="J443:W443"/>
    <mergeCell ref="E447:F449"/>
    <mergeCell ref="G447:W447"/>
    <mergeCell ref="X447:AC447"/>
    <mergeCell ref="C449:D449"/>
    <mergeCell ref="G449:I449"/>
    <mergeCell ref="C448:D448"/>
    <mergeCell ref="G448:I448"/>
    <mergeCell ref="G392:W392"/>
    <mergeCell ref="C438:D438"/>
    <mergeCell ref="C347:W348"/>
    <mergeCell ref="X347:AC348"/>
    <mergeCell ref="J364:W364"/>
    <mergeCell ref="X454:AC454"/>
    <mergeCell ref="C569:D569"/>
    <mergeCell ref="G569:I569"/>
    <mergeCell ref="J569:W569"/>
    <mergeCell ref="C570:D570"/>
    <mergeCell ref="C531:D531"/>
    <mergeCell ref="G572:I572"/>
    <mergeCell ref="J572:W572"/>
    <mergeCell ref="X469:AC469"/>
    <mergeCell ref="X467:AC468"/>
    <mergeCell ref="G522:I522"/>
    <mergeCell ref="J522:W522"/>
    <mergeCell ref="AD474:AI474"/>
    <mergeCell ref="AD475:AI475"/>
    <mergeCell ref="AD477:AI478"/>
    <mergeCell ref="AD513:AI514"/>
    <mergeCell ref="AD518:AI518"/>
    <mergeCell ref="C572:D572"/>
    <mergeCell ref="AJ583:AK583"/>
    <mergeCell ref="AJ585:AK585"/>
    <mergeCell ref="X585:AC585"/>
    <mergeCell ref="J630:W630"/>
    <mergeCell ref="AJ632:AK632"/>
    <mergeCell ref="AD631:AI631"/>
    <mergeCell ref="A582:B583"/>
    <mergeCell ref="AD607:AI608"/>
    <mergeCell ref="AD584:AI584"/>
    <mergeCell ref="AD587:AI587"/>
    <mergeCell ref="X452:AC452"/>
    <mergeCell ref="X444:AC444"/>
    <mergeCell ref="G436:I436"/>
    <mergeCell ref="J436:W436"/>
    <mergeCell ref="X436:AC436"/>
    <mergeCell ref="J399:W399"/>
    <mergeCell ref="X399:AC399"/>
    <mergeCell ref="G399:I399"/>
    <mergeCell ref="C403:W404"/>
    <mergeCell ref="X403:AC404"/>
    <mergeCell ref="X402:AC402"/>
    <mergeCell ref="J580:W580"/>
    <mergeCell ref="C579:D579"/>
    <mergeCell ref="G579:I579"/>
    <mergeCell ref="C581:D581"/>
    <mergeCell ref="G581:I581"/>
    <mergeCell ref="J581:W581"/>
    <mergeCell ref="C442:D442"/>
    <mergeCell ref="C429:D429"/>
    <mergeCell ref="G429:I429"/>
    <mergeCell ref="J429:W429"/>
    <mergeCell ref="X429:AC429"/>
    <mergeCell ref="C906:D906"/>
    <mergeCell ref="G906:I906"/>
    <mergeCell ref="E903:F908"/>
    <mergeCell ref="G903:W903"/>
    <mergeCell ref="X903:AC903"/>
    <mergeCell ref="C904:D904"/>
    <mergeCell ref="A811:B815"/>
    <mergeCell ref="C811:D811"/>
    <mergeCell ref="E811:F815"/>
    <mergeCell ref="G811:W811"/>
    <mergeCell ref="X811:AC811"/>
    <mergeCell ref="C812:D812"/>
    <mergeCell ref="A573:B574"/>
    <mergeCell ref="C576:D576"/>
    <mergeCell ref="C582:D582"/>
    <mergeCell ref="AD624:AI624"/>
    <mergeCell ref="A654:B655"/>
    <mergeCell ref="G658:W658"/>
    <mergeCell ref="G612:I612"/>
    <mergeCell ref="J612:W612"/>
    <mergeCell ref="C587:D587"/>
    <mergeCell ref="E587:F587"/>
    <mergeCell ref="E632:F632"/>
    <mergeCell ref="A617:B618"/>
    <mergeCell ref="C617:D617"/>
    <mergeCell ref="E617:F618"/>
    <mergeCell ref="A623:B626"/>
    <mergeCell ref="C611:D611"/>
    <mergeCell ref="E611:F616"/>
    <mergeCell ref="G611:W611"/>
    <mergeCell ref="C609:AK610"/>
    <mergeCell ref="AJ582:AK582"/>
    <mergeCell ref="A851:B853"/>
    <mergeCell ref="C851:D851"/>
    <mergeCell ref="AJ620:AK620"/>
    <mergeCell ref="C622:D622"/>
    <mergeCell ref="C623:D623"/>
    <mergeCell ref="E623:F626"/>
    <mergeCell ref="X623:AC623"/>
    <mergeCell ref="AJ626:AK626"/>
    <mergeCell ref="X681:AC681"/>
    <mergeCell ref="AD668:AI668"/>
    <mergeCell ref="AJ631:AK631"/>
    <mergeCell ref="C630:D630"/>
    <mergeCell ref="E630:F630"/>
    <mergeCell ref="AJ630:AK630"/>
    <mergeCell ref="J626:W626"/>
    <mergeCell ref="E627:F628"/>
    <mergeCell ref="A619:B622"/>
    <mergeCell ref="X621:AC621"/>
    <mergeCell ref="X625:AC625"/>
    <mergeCell ref="C814:D814"/>
    <mergeCell ref="E851:F853"/>
    <mergeCell ref="G851:W851"/>
    <mergeCell ref="A825:B826"/>
    <mergeCell ref="A843:B844"/>
    <mergeCell ref="A845:B850"/>
    <mergeCell ref="A818:B819"/>
    <mergeCell ref="J821:W821"/>
    <mergeCell ref="X821:AC821"/>
    <mergeCell ref="E820:F824"/>
    <mergeCell ref="C817:D817"/>
    <mergeCell ref="C815:D815"/>
    <mergeCell ref="C822:D822"/>
    <mergeCell ref="AD1006:AI1006"/>
    <mergeCell ref="AD1007:AI1007"/>
    <mergeCell ref="AD1004:AI1004"/>
    <mergeCell ref="AD997:AI997"/>
    <mergeCell ref="AD998:AI998"/>
    <mergeCell ref="AD996:AI996"/>
    <mergeCell ref="C957:D957"/>
    <mergeCell ref="G957:W957"/>
    <mergeCell ref="J999:W999"/>
    <mergeCell ref="E941:F943"/>
    <mergeCell ref="C997:D997"/>
    <mergeCell ref="C946:D946"/>
    <mergeCell ref="X955:AC955"/>
    <mergeCell ref="X993:AC993"/>
    <mergeCell ref="C907:D907"/>
    <mergeCell ref="AJ616:AK616"/>
    <mergeCell ref="AJ615:AK615"/>
    <mergeCell ref="J624:W624"/>
    <mergeCell ref="AJ627:AK627"/>
    <mergeCell ref="C615:D615"/>
    <mergeCell ref="C631:D631"/>
    <mergeCell ref="E631:F631"/>
    <mergeCell ref="G631:I631"/>
    <mergeCell ref="E859:F864"/>
    <mergeCell ref="X864:AC864"/>
    <mergeCell ref="J906:W906"/>
    <mergeCell ref="X906:AC906"/>
    <mergeCell ref="G896:W896"/>
    <mergeCell ref="X896:AC896"/>
    <mergeCell ref="C897:D897"/>
    <mergeCell ref="G897:I897"/>
    <mergeCell ref="J897:W897"/>
    <mergeCell ref="G907:I907"/>
    <mergeCell ref="J907:W907"/>
    <mergeCell ref="X907:AC907"/>
    <mergeCell ref="X904:AC904"/>
    <mergeCell ref="G989:W989"/>
    <mergeCell ref="X989:AC989"/>
    <mergeCell ref="AD1044:AI1044"/>
    <mergeCell ref="AD1041:AI1041"/>
    <mergeCell ref="G986:W986"/>
    <mergeCell ref="J987:W987"/>
    <mergeCell ref="X987:AC987"/>
    <mergeCell ref="G982:I982"/>
    <mergeCell ref="C956:D956"/>
    <mergeCell ref="J956:W956"/>
    <mergeCell ref="C959:D959"/>
    <mergeCell ref="G959:W959"/>
    <mergeCell ref="X980:AC980"/>
    <mergeCell ref="C978:AK979"/>
    <mergeCell ref="J997:W997"/>
    <mergeCell ref="X997:AC997"/>
    <mergeCell ref="AD1002:AI1002"/>
    <mergeCell ref="AJ1038:AK1038"/>
    <mergeCell ref="I1021:W1022"/>
    <mergeCell ref="C1040:D1040"/>
    <mergeCell ref="AJ1044:AK1044"/>
    <mergeCell ref="AJ1026:AK1026"/>
    <mergeCell ref="C936:D936"/>
    <mergeCell ref="G936:I936"/>
    <mergeCell ref="C913:D913"/>
    <mergeCell ref="X986:AC986"/>
    <mergeCell ref="G988:I988"/>
    <mergeCell ref="C988:D988"/>
    <mergeCell ref="G949:I949"/>
    <mergeCell ref="C961:W962"/>
    <mergeCell ref="C905:D905"/>
    <mergeCell ref="G905:I905"/>
    <mergeCell ref="J905:W905"/>
    <mergeCell ref="X905:AC905"/>
    <mergeCell ref="C903:D903"/>
    <mergeCell ref="J716:W716"/>
    <mergeCell ref="A961:B962"/>
    <mergeCell ref="A978:B979"/>
    <mergeCell ref="A980:B985"/>
    <mergeCell ref="A976:B977"/>
    <mergeCell ref="J985:W985"/>
    <mergeCell ref="C983:D983"/>
    <mergeCell ref="A726:B728"/>
    <mergeCell ref="A1000:B1001"/>
    <mergeCell ref="C1000:D1000"/>
    <mergeCell ref="C1001:D1001"/>
    <mergeCell ref="A854:B858"/>
    <mergeCell ref="C861:D861"/>
    <mergeCell ref="X990:AC990"/>
    <mergeCell ref="G983:I983"/>
    <mergeCell ref="J983:W983"/>
    <mergeCell ref="X983:AC983"/>
    <mergeCell ref="J981:W981"/>
    <mergeCell ref="C981:D981"/>
    <mergeCell ref="G981:I981"/>
    <mergeCell ref="E980:F985"/>
    <mergeCell ref="G980:W980"/>
    <mergeCell ref="X976:AC977"/>
    <mergeCell ref="C980:D980"/>
    <mergeCell ref="X961:AC962"/>
    <mergeCell ref="A993:B999"/>
    <mergeCell ref="C993:D993"/>
    <mergeCell ref="C994:D994"/>
    <mergeCell ref="C999:D999"/>
    <mergeCell ref="C998:D998"/>
    <mergeCell ref="C990:D990"/>
    <mergeCell ref="G994:I994"/>
    <mergeCell ref="J994:W994"/>
    <mergeCell ref="I976:W977"/>
    <mergeCell ref="E976:F977"/>
    <mergeCell ref="G976:H977"/>
    <mergeCell ref="G984:I984"/>
    <mergeCell ref="J984:W984"/>
    <mergeCell ref="C985:D985"/>
    <mergeCell ref="G985:I985"/>
    <mergeCell ref="C986:D986"/>
    <mergeCell ref="C987:D987"/>
    <mergeCell ref="G990:I990"/>
    <mergeCell ref="C982:D982"/>
    <mergeCell ref="J982:W982"/>
    <mergeCell ref="C976:D977"/>
    <mergeCell ref="E989:F992"/>
    <mergeCell ref="E986:F988"/>
    <mergeCell ref="C989:D989"/>
    <mergeCell ref="E993:F999"/>
    <mergeCell ref="X240:AC240"/>
    <mergeCell ref="J244:W244"/>
    <mergeCell ref="X237:AC237"/>
    <mergeCell ref="G239:I239"/>
    <mergeCell ref="J239:W239"/>
    <mergeCell ref="X286:AC286"/>
    <mergeCell ref="X288:AC288"/>
    <mergeCell ref="C293:D293"/>
    <mergeCell ref="J287:W287"/>
    <mergeCell ref="J289:W289"/>
    <mergeCell ref="X289:AC289"/>
    <mergeCell ref="A162:C163"/>
    <mergeCell ref="D163:F163"/>
    <mergeCell ref="G163:W163"/>
    <mergeCell ref="X163:AC163"/>
    <mergeCell ref="G287:I287"/>
    <mergeCell ref="G290:I290"/>
    <mergeCell ref="C206:W207"/>
    <mergeCell ref="C200:D200"/>
    <mergeCell ref="A194:B199"/>
    <mergeCell ref="J242:W242"/>
    <mergeCell ref="C291:D291"/>
    <mergeCell ref="E291:F295"/>
    <mergeCell ref="G291:W291"/>
    <mergeCell ref="A225:B226"/>
    <mergeCell ref="A227:B228"/>
    <mergeCell ref="A200:B202"/>
    <mergeCell ref="C290:D290"/>
    <mergeCell ref="G244:I244"/>
    <mergeCell ref="X285:AC285"/>
    <mergeCell ref="J283:W283"/>
    <mergeCell ref="C294:D294"/>
    <mergeCell ref="J293:W293"/>
    <mergeCell ref="C343:D343"/>
    <mergeCell ref="G343:I343"/>
    <mergeCell ref="J343:W343"/>
    <mergeCell ref="G627:W627"/>
    <mergeCell ref="C656:AK657"/>
    <mergeCell ref="AD660:AI660"/>
    <mergeCell ref="X658:AC658"/>
    <mergeCell ref="X660:AC660"/>
    <mergeCell ref="J661:W661"/>
    <mergeCell ref="X661:AC661"/>
    <mergeCell ref="C662:D662"/>
    <mergeCell ref="X607:AC608"/>
    <mergeCell ref="X581:AC581"/>
    <mergeCell ref="X615:AC615"/>
    <mergeCell ref="C585:D585"/>
    <mergeCell ref="A656:B657"/>
    <mergeCell ref="J615:W615"/>
    <mergeCell ref="X616:AC616"/>
    <mergeCell ref="G616:I616"/>
    <mergeCell ref="A607:B608"/>
    <mergeCell ref="C607:D608"/>
    <mergeCell ref="J344:W344"/>
    <mergeCell ref="X343:AC343"/>
    <mergeCell ref="AD343:AI343"/>
    <mergeCell ref="G450:W450"/>
    <mergeCell ref="C450:D450"/>
    <mergeCell ref="C578:D578"/>
    <mergeCell ref="G578:W578"/>
    <mergeCell ref="G630:I630"/>
    <mergeCell ref="G618:I618"/>
    <mergeCell ref="A611:B616"/>
    <mergeCell ref="AD531:AI531"/>
    <mergeCell ref="J531:W531"/>
    <mergeCell ref="X528:AC528"/>
    <mergeCell ref="G529:I529"/>
    <mergeCell ref="AD535:AI536"/>
    <mergeCell ref="AD563:AI564"/>
    <mergeCell ref="C530:D530"/>
    <mergeCell ref="AD585:AI585"/>
    <mergeCell ref="C524:D524"/>
    <mergeCell ref="AD616:AI616"/>
    <mergeCell ref="J622:W622"/>
    <mergeCell ref="X622:AC622"/>
    <mergeCell ref="X620:AC620"/>
    <mergeCell ref="AD521:AI521"/>
    <mergeCell ref="AJ519:AK519"/>
    <mergeCell ref="G463:I463"/>
    <mergeCell ref="X461:AC461"/>
    <mergeCell ref="X463:AC463"/>
    <mergeCell ref="G461:I461"/>
    <mergeCell ref="AD611:AI611"/>
    <mergeCell ref="C614:D614"/>
    <mergeCell ref="G614:I614"/>
    <mergeCell ref="J614:W614"/>
    <mergeCell ref="X614:AC614"/>
    <mergeCell ref="AJ611:AK611"/>
    <mergeCell ref="X612:AC612"/>
    <mergeCell ref="AD612:AI612"/>
    <mergeCell ref="AJ612:AK612"/>
    <mergeCell ref="AD614:AI614"/>
    <mergeCell ref="AJ618:AK618"/>
    <mergeCell ref="AD588:AI589"/>
    <mergeCell ref="X531:AC531"/>
    <mergeCell ref="AJ448:AK448"/>
    <mergeCell ref="E453:F455"/>
    <mergeCell ref="AJ450:AK450"/>
    <mergeCell ref="C517:D517"/>
    <mergeCell ref="C395:D395"/>
    <mergeCell ref="E517:F522"/>
    <mergeCell ref="G521:I521"/>
    <mergeCell ref="J521:W521"/>
    <mergeCell ref="C518:D518"/>
    <mergeCell ref="X474:AC474"/>
    <mergeCell ref="C475:D475"/>
    <mergeCell ref="G475:I475"/>
    <mergeCell ref="C464:D464"/>
    <mergeCell ref="AJ451:AK451"/>
    <mergeCell ref="AJ517:AK517"/>
    <mergeCell ref="AJ518:AK518"/>
    <mergeCell ref="AD470:AI470"/>
    <mergeCell ref="X460:AC460"/>
    <mergeCell ref="X459:AC459"/>
    <mergeCell ref="X464:AC464"/>
    <mergeCell ref="G472:I472"/>
    <mergeCell ref="J472:W472"/>
    <mergeCell ref="X472:AC472"/>
    <mergeCell ref="C520:D520"/>
    <mergeCell ref="AD458:AI458"/>
    <mergeCell ref="AJ460:AK460"/>
    <mergeCell ref="AD460:AI460"/>
    <mergeCell ref="G456:W456"/>
    <mergeCell ref="X456:AC456"/>
    <mergeCell ref="AD451:AI451"/>
    <mergeCell ref="C434:D434"/>
    <mergeCell ref="C436:D436"/>
    <mergeCell ref="AB27:AJ27"/>
    <mergeCell ref="AJ771:AK771"/>
    <mergeCell ref="X1554:AC1554"/>
    <mergeCell ref="X1547:AC1547"/>
    <mergeCell ref="A105:C110"/>
    <mergeCell ref="A86:C88"/>
    <mergeCell ref="D107:F107"/>
    <mergeCell ref="G107:W107"/>
    <mergeCell ref="X107:AC107"/>
    <mergeCell ref="D108:F108"/>
    <mergeCell ref="AJ247:AK247"/>
    <mergeCell ref="G247:W247"/>
    <mergeCell ref="A588:B589"/>
    <mergeCell ref="C588:W589"/>
    <mergeCell ref="E586:F586"/>
    <mergeCell ref="G619:W619"/>
    <mergeCell ref="X619:AC619"/>
    <mergeCell ref="AD619:AI619"/>
    <mergeCell ref="AJ619:AK619"/>
    <mergeCell ref="AD618:AI618"/>
    <mergeCell ref="C633:W634"/>
    <mergeCell ref="G676:I676"/>
    <mergeCell ref="J676:W676"/>
    <mergeCell ref="J674:W674"/>
    <mergeCell ref="AJ607:AK608"/>
    <mergeCell ref="A609:B610"/>
    <mergeCell ref="X863:AC863"/>
    <mergeCell ref="X462:AC462"/>
    <mergeCell ref="G470:I470"/>
    <mergeCell ref="AJ520:AK520"/>
    <mergeCell ref="G665:I665"/>
    <mergeCell ref="J665:W665"/>
    <mergeCell ref="AJ1555:AK1556"/>
    <mergeCell ref="A1555:B1556"/>
    <mergeCell ref="X1555:AC1556"/>
    <mergeCell ref="C1554:D1554"/>
    <mergeCell ref="J1554:W1554"/>
    <mergeCell ref="A633:B634"/>
    <mergeCell ref="AJ625:AK625"/>
    <mergeCell ref="AD625:AI625"/>
    <mergeCell ref="AD633:AI634"/>
    <mergeCell ref="AD654:AI655"/>
    <mergeCell ref="AD627:AI627"/>
    <mergeCell ref="AD659:AI659"/>
    <mergeCell ref="AD663:AI663"/>
    <mergeCell ref="J632:W632"/>
    <mergeCell ref="A658:B663"/>
    <mergeCell ref="X632:AC632"/>
    <mergeCell ref="A627:B628"/>
    <mergeCell ref="X1006:AC1006"/>
    <mergeCell ref="A1116:B1121"/>
    <mergeCell ref="G626:I626"/>
    <mergeCell ref="A1068:B1069"/>
    <mergeCell ref="A1070:B1075"/>
    <mergeCell ref="G1051:I1051"/>
    <mergeCell ref="J1051:W1051"/>
    <mergeCell ref="A629:B631"/>
    <mergeCell ref="C629:D629"/>
    <mergeCell ref="E629:F629"/>
    <mergeCell ref="G629:W629"/>
    <mergeCell ref="X629:AC629"/>
    <mergeCell ref="AD629:AI629"/>
    <mergeCell ref="X630:AC630"/>
    <mergeCell ref="AD630:AI630"/>
    <mergeCell ref="G613:I613"/>
    <mergeCell ref="AD620:AI620"/>
    <mergeCell ref="G621:I621"/>
    <mergeCell ref="J621:W621"/>
    <mergeCell ref="AD621:AI621"/>
    <mergeCell ref="AD623:AI623"/>
    <mergeCell ref="G624:I624"/>
    <mergeCell ref="G620:I620"/>
    <mergeCell ref="J620:W620"/>
    <mergeCell ref="AD628:AI628"/>
    <mergeCell ref="G628:I628"/>
    <mergeCell ref="AD615:AI615"/>
    <mergeCell ref="J613:W613"/>
    <mergeCell ref="X613:AC613"/>
    <mergeCell ref="AD613:AI613"/>
    <mergeCell ref="G615:I615"/>
    <mergeCell ref="G617:W617"/>
    <mergeCell ref="X617:AC617"/>
    <mergeCell ref="AD617:AI617"/>
    <mergeCell ref="AD626:AI626"/>
    <mergeCell ref="J662:W662"/>
    <mergeCell ref="X666:AC666"/>
    <mergeCell ref="G763:I763"/>
    <mergeCell ref="J763:W763"/>
    <mergeCell ref="AD800:AI800"/>
    <mergeCell ref="C798:AK799"/>
    <mergeCell ref="AJ683:AK683"/>
    <mergeCell ref="AJ621:AK621"/>
    <mergeCell ref="E619:F622"/>
    <mergeCell ref="C621:D621"/>
    <mergeCell ref="C805:D805"/>
    <mergeCell ref="AJ622:AK622"/>
    <mergeCell ref="AJ623:AK623"/>
    <mergeCell ref="C624:D624"/>
    <mergeCell ref="C721:D721"/>
    <mergeCell ref="G721:I721"/>
    <mergeCell ref="C677:D677"/>
    <mergeCell ref="G677:W677"/>
    <mergeCell ref="G683:W683"/>
    <mergeCell ref="C769:D769"/>
    <mergeCell ref="G622:I622"/>
    <mergeCell ref="G623:W623"/>
    <mergeCell ref="G716:I716"/>
    <mergeCell ref="G625:I625"/>
    <mergeCell ref="J625:W625"/>
    <mergeCell ref="J631:W631"/>
    <mergeCell ref="X631:AC631"/>
    <mergeCell ref="AJ678:AK678"/>
    <mergeCell ref="AD676:AI676"/>
    <mergeCell ref="C628:D628"/>
    <mergeCell ref="X720:AC720"/>
    <mergeCell ref="X723:AC723"/>
    <mergeCell ref="X1002:AC1002"/>
    <mergeCell ref="G1005:W1005"/>
    <mergeCell ref="G1004:I1004"/>
    <mergeCell ref="J988:W988"/>
    <mergeCell ref="E1034:F1037"/>
    <mergeCell ref="J1033:W1033"/>
    <mergeCell ref="C1035:D1035"/>
    <mergeCell ref="J1036:W1036"/>
    <mergeCell ref="G1035:I1035"/>
    <mergeCell ref="J1035:W1035"/>
    <mergeCell ref="A989:B992"/>
    <mergeCell ref="G863:I863"/>
    <mergeCell ref="J863:W863"/>
    <mergeCell ref="AD862:AI862"/>
    <mergeCell ref="A1021:B1022"/>
    <mergeCell ref="C1021:D1022"/>
    <mergeCell ref="A986:B988"/>
    <mergeCell ref="C991:D991"/>
    <mergeCell ref="G991:I991"/>
    <mergeCell ref="E1025:F1030"/>
    <mergeCell ref="G1025:W1025"/>
    <mergeCell ref="A1023:B1024"/>
    <mergeCell ref="X995:AC995"/>
    <mergeCell ref="X994:AC994"/>
    <mergeCell ref="X981:AC981"/>
    <mergeCell ref="X985:AC985"/>
    <mergeCell ref="G987:I987"/>
    <mergeCell ref="A959:B960"/>
    <mergeCell ref="E959:F960"/>
    <mergeCell ref="J1004:W1004"/>
    <mergeCell ref="G1000:W1000"/>
    <mergeCell ref="G1001:I1001"/>
    <mergeCell ref="A1046:B1047"/>
    <mergeCell ref="E1046:F1047"/>
    <mergeCell ref="AD1081:AI1081"/>
    <mergeCell ref="AJ1081:AK1081"/>
    <mergeCell ref="C1071:D1071"/>
    <mergeCell ref="X1051:AC1051"/>
    <mergeCell ref="G1072:I1072"/>
    <mergeCell ref="J1072:W1072"/>
    <mergeCell ref="X1072:AC1072"/>
    <mergeCell ref="AD1048:AI1048"/>
    <mergeCell ref="G1073:I1073"/>
    <mergeCell ref="J1074:W1074"/>
    <mergeCell ref="G1066:H1067"/>
    <mergeCell ref="I1066:W1067"/>
    <mergeCell ref="X1066:AC1067"/>
    <mergeCell ref="AJ1080:AK1080"/>
    <mergeCell ref="AD1079:AI1079"/>
    <mergeCell ref="AD1076:AI1076"/>
    <mergeCell ref="J1073:W1073"/>
    <mergeCell ref="X1073:AC1073"/>
    <mergeCell ref="C1068:AK1069"/>
    <mergeCell ref="A1048:B1048"/>
    <mergeCell ref="AD1080:AI1080"/>
    <mergeCell ref="C1081:D1081"/>
    <mergeCell ref="G1081:I1081"/>
    <mergeCell ref="C1073:D1073"/>
    <mergeCell ref="G1074:I1074"/>
    <mergeCell ref="C1070:D1070"/>
    <mergeCell ref="E1070:F1075"/>
    <mergeCell ref="G1070:W1070"/>
    <mergeCell ref="X1070:AC1070"/>
    <mergeCell ref="G1071:I1071"/>
    <mergeCell ref="A1178:B1179"/>
    <mergeCell ref="C1178:W1179"/>
    <mergeCell ref="X1178:AC1179"/>
    <mergeCell ref="A1203:B1204"/>
    <mergeCell ref="C1203:D1204"/>
    <mergeCell ref="E1203:F1204"/>
    <mergeCell ref="G1203:H1204"/>
    <mergeCell ref="I1203:W1204"/>
    <mergeCell ref="X1203:AC1204"/>
    <mergeCell ref="G1212:I1212"/>
    <mergeCell ref="G1211:I1211"/>
    <mergeCell ref="J1211:W1211"/>
    <mergeCell ref="C1212:D1212"/>
    <mergeCell ref="J1209:W1209"/>
    <mergeCell ref="X1209:AC1209"/>
    <mergeCell ref="X1049:AC1049"/>
    <mergeCell ref="X1050:AC1050"/>
    <mergeCell ref="C1049:D1049"/>
    <mergeCell ref="A1053:B1054"/>
    <mergeCell ref="C1053:W1054"/>
    <mergeCell ref="X1053:AC1054"/>
    <mergeCell ref="A1066:B1067"/>
    <mergeCell ref="C1066:D1067"/>
    <mergeCell ref="C1116:D1116"/>
    <mergeCell ref="X1084:AC1084"/>
    <mergeCell ref="C1177:D1177"/>
    <mergeCell ref="G1177:I1177"/>
    <mergeCell ref="J1177:W1177"/>
    <mergeCell ref="X1177:AC1177"/>
    <mergeCell ref="A1139:B1140"/>
    <mergeCell ref="C1139:D1139"/>
    <mergeCell ref="E1139:F1140"/>
    <mergeCell ref="A1213:B1214"/>
    <mergeCell ref="G1222:I1222"/>
    <mergeCell ref="A1248:B1249"/>
    <mergeCell ref="J1223:W1223"/>
    <mergeCell ref="X1223:AC1223"/>
    <mergeCell ref="G1220:I1220"/>
    <mergeCell ref="J1220:W1220"/>
    <mergeCell ref="X1220:AC1220"/>
    <mergeCell ref="C1221:D1221"/>
    <mergeCell ref="G1221:I1221"/>
    <mergeCell ref="A1215:B1217"/>
    <mergeCell ref="C1215:D1215"/>
    <mergeCell ref="E1215:F1217"/>
    <mergeCell ref="A1228:B1229"/>
    <mergeCell ref="C1228:W1229"/>
    <mergeCell ref="X1228:AC1229"/>
    <mergeCell ref="G1215:W1215"/>
    <mergeCell ref="X1215:AC1215"/>
    <mergeCell ref="G1219:I1219"/>
    <mergeCell ref="J1219:W1219"/>
    <mergeCell ref="X1219:AC1219"/>
    <mergeCell ref="E1213:F1214"/>
    <mergeCell ref="C1214:D1214"/>
    <mergeCell ref="C1216:D1216"/>
    <mergeCell ref="J1217:W1217"/>
    <mergeCell ref="X1217:AC1217"/>
    <mergeCell ref="J1222:W1222"/>
    <mergeCell ref="X1222:AC1222"/>
    <mergeCell ref="C1223:D1223"/>
    <mergeCell ref="G1223:I1223"/>
    <mergeCell ref="AD1261:AI1261"/>
    <mergeCell ref="AD1269:AI1269"/>
    <mergeCell ref="X1265:AC1265"/>
    <mergeCell ref="AJ1263:AK1263"/>
    <mergeCell ref="AJ1254:AK1254"/>
    <mergeCell ref="J1270:W1270"/>
    <mergeCell ref="X1270:AC1270"/>
    <mergeCell ref="AJ1267:AK1267"/>
    <mergeCell ref="AD1256:AI1256"/>
    <mergeCell ref="C1258:D1258"/>
    <mergeCell ref="E1258:F1259"/>
    <mergeCell ref="G1260:W1260"/>
    <mergeCell ref="X1207:AC1207"/>
    <mergeCell ref="C1208:D1208"/>
    <mergeCell ref="G1208:I1208"/>
    <mergeCell ref="J1208:W1208"/>
    <mergeCell ref="C1211:D1211"/>
    <mergeCell ref="AJ1261:AK1261"/>
    <mergeCell ref="AJ1207:AK1207"/>
    <mergeCell ref="AJ1208:AK1208"/>
    <mergeCell ref="AD1248:AI1249"/>
    <mergeCell ref="C1209:D1209"/>
    <mergeCell ref="E1260:F1262"/>
    <mergeCell ref="AD1077:AI1077"/>
    <mergeCell ref="C1260:D1260"/>
    <mergeCell ref="X1263:AC1263"/>
    <mergeCell ref="AD1263:AI1263"/>
    <mergeCell ref="C1265:D1265"/>
    <mergeCell ref="J1221:W1221"/>
    <mergeCell ref="X1221:AC1221"/>
    <mergeCell ref="C1218:D1218"/>
    <mergeCell ref="E1218:F1223"/>
    <mergeCell ref="G1218:W1218"/>
    <mergeCell ref="C1217:D1217"/>
    <mergeCell ref="G1217:I1217"/>
    <mergeCell ref="A1269:B1270"/>
    <mergeCell ref="C1269:D1269"/>
    <mergeCell ref="G1269:W1269"/>
    <mergeCell ref="X1269:AC1269"/>
    <mergeCell ref="AJ1265:AK1265"/>
    <mergeCell ref="AJ1256:AK1256"/>
    <mergeCell ref="C1250:AK1251"/>
    <mergeCell ref="C1252:D1252"/>
    <mergeCell ref="E1252:F1257"/>
    <mergeCell ref="G1252:W1252"/>
    <mergeCell ref="X1252:AC1252"/>
    <mergeCell ref="AD1252:AI1252"/>
    <mergeCell ref="AJ1252:AK1252"/>
    <mergeCell ref="G1253:I1253"/>
    <mergeCell ref="J1253:W1253"/>
    <mergeCell ref="X1253:AC1253"/>
    <mergeCell ref="A1258:B1259"/>
    <mergeCell ref="AJ1255:AK1255"/>
    <mergeCell ref="C1256:D1256"/>
    <mergeCell ref="G1256:I1256"/>
    <mergeCell ref="A1263:B1268"/>
    <mergeCell ref="C1263:D1263"/>
    <mergeCell ref="E1263:F1268"/>
    <mergeCell ref="G1263:W1263"/>
    <mergeCell ref="AD913:AI913"/>
    <mergeCell ref="AJ913:AK913"/>
    <mergeCell ref="C914:D914"/>
    <mergeCell ref="G914:I914"/>
    <mergeCell ref="J914:W914"/>
    <mergeCell ref="X914:AC914"/>
    <mergeCell ref="AD914:AI914"/>
    <mergeCell ref="AJ914:AK914"/>
    <mergeCell ref="E1066:F1067"/>
    <mergeCell ref="A1260:B1262"/>
    <mergeCell ref="A1218:B1223"/>
    <mergeCell ref="X1218:AC1218"/>
    <mergeCell ref="C1219:D1219"/>
    <mergeCell ref="A1250:B1251"/>
    <mergeCell ref="C1220:D1220"/>
    <mergeCell ref="C1222:D1222"/>
    <mergeCell ref="A1224:B1225"/>
    <mergeCell ref="A1205:B1206"/>
    <mergeCell ref="A1207:B1212"/>
    <mergeCell ref="C1207:D1207"/>
    <mergeCell ref="E1207:F1212"/>
    <mergeCell ref="G1207:W1207"/>
    <mergeCell ref="A957:B958"/>
    <mergeCell ref="J1071:W1071"/>
    <mergeCell ref="C1074:D1074"/>
    <mergeCell ref="AD1072:AI1072"/>
    <mergeCell ref="C1072:D1072"/>
    <mergeCell ref="AD1074:AI1074"/>
    <mergeCell ref="A1049:B1052"/>
    <mergeCell ref="E1049:F1052"/>
    <mergeCell ref="B1:AJ8"/>
    <mergeCell ref="B15:AJ15"/>
    <mergeCell ref="B1562:AJ1563"/>
    <mergeCell ref="AJ1257:AK1257"/>
    <mergeCell ref="AJ1266:AK1266"/>
    <mergeCell ref="AD1258:AI1258"/>
    <mergeCell ref="C1268:D1268"/>
    <mergeCell ref="G1268:I1268"/>
    <mergeCell ref="G1225:I1225"/>
    <mergeCell ref="J1225:W1225"/>
    <mergeCell ref="X1225:AC1225"/>
    <mergeCell ref="AJ1225:AK1225"/>
    <mergeCell ref="C1267:D1267"/>
    <mergeCell ref="G1267:I1267"/>
    <mergeCell ref="A903:B908"/>
    <mergeCell ref="C1224:D1224"/>
    <mergeCell ref="C1080:D1080"/>
    <mergeCell ref="G1080:I1080"/>
    <mergeCell ref="J1080:W1080"/>
    <mergeCell ref="X1080:AC1080"/>
    <mergeCell ref="AD1277:AI1278"/>
    <mergeCell ref="AJ1277:AK1278"/>
    <mergeCell ref="X1262:AC1262"/>
    <mergeCell ref="AD1262:AI1262"/>
    <mergeCell ref="AD1139:AI1139"/>
    <mergeCell ref="AJ1248:AK1249"/>
    <mergeCell ref="G1168:I1168"/>
    <mergeCell ref="J1168:W1168"/>
    <mergeCell ref="X1170:AC1170"/>
    <mergeCell ref="X1168:AC1168"/>
    <mergeCell ref="D1566:G1566"/>
    <mergeCell ref="D1567:G1567"/>
    <mergeCell ref="AD87:AI87"/>
    <mergeCell ref="AJ87:AK87"/>
    <mergeCell ref="X1079:AC1079"/>
    <mergeCell ref="AJ1076:AK1076"/>
    <mergeCell ref="AJ1077:AK1077"/>
    <mergeCell ref="AD1276:AI1276"/>
    <mergeCell ref="AJ1276:AK1276"/>
    <mergeCell ref="C1408:D1408"/>
    <mergeCell ref="G1408:I1408"/>
    <mergeCell ref="J1408:W1408"/>
    <mergeCell ref="X1408:AC1408"/>
    <mergeCell ref="AD1408:AI1408"/>
    <mergeCell ref="AJ1408:AK1408"/>
    <mergeCell ref="E1224:F1225"/>
    <mergeCell ref="G1224:W1224"/>
    <mergeCell ref="X1224:AC1224"/>
    <mergeCell ref="AD1224:AI1224"/>
    <mergeCell ref="AJ1224:AK1224"/>
    <mergeCell ref="C1225:D1225"/>
    <mergeCell ref="J1212:W1212"/>
    <mergeCell ref="X1212:AC1212"/>
    <mergeCell ref="AJ1262:AK1262"/>
    <mergeCell ref="C1052:D1052"/>
    <mergeCell ref="G1052:I1052"/>
    <mergeCell ref="J1052:W1052"/>
    <mergeCell ref="X1052:AC1052"/>
    <mergeCell ref="AD1052:AI1052"/>
    <mergeCell ref="J1267:W1267"/>
    <mergeCell ref="X1267:AC1267"/>
    <mergeCell ref="AD1267:AI1267"/>
  </mergeCells>
  <printOptions horizontalCentered="1" verticalCentered="1"/>
  <pageMargins left="0.19685039370078741" right="0.19685039370078741" top="0.19685039370078741" bottom="0.19685039370078741" header="0" footer="0"/>
  <pageSetup scale="85" firstPageNumber="0" orientation="portrait" useFirstPageNumber="1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BUDŽET 2020.G</vt:lpstr>
      <vt:lpstr>Sheet1</vt:lpstr>
      <vt:lpstr>Sheet2</vt:lpstr>
      <vt:lpstr>Sheet3</vt:lpstr>
      <vt:lpstr>'BUDŽET 2020.G'!Print_Area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2022-05-24T06:36:20Z</dcterms:modified>
</cp:coreProperties>
</file>